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zaldata\d\Documents and Settings\Pavlisková\Dokumenty\Rozpočty\Kudělka\2025 Koleje VŠB\"/>
    </mc:Choice>
  </mc:AlternateContent>
  <bookViews>
    <workbookView xWindow="0" yWindow="0" windowWidth="0" windowHeight="0"/>
  </bookViews>
  <sheets>
    <sheet name="Rekapitulace stavby" sheetId="1" r:id="rId1"/>
    <sheet name="A1 - Stavební práce" sheetId="2" r:id="rId2"/>
    <sheet name="A2 - ZTI" sheetId="3" r:id="rId3"/>
    <sheet name="B1 - Stavební práce" sheetId="4" r:id="rId4"/>
    <sheet name="B2 - ÜT" sheetId="5" r:id="rId5"/>
    <sheet name="B3 - ZTI" sheetId="6" r:id="rId6"/>
    <sheet name="C1 - Stavební práce" sheetId="7" r:id="rId7"/>
    <sheet name="C2 - ZTI" sheetId="8" r:id="rId8"/>
    <sheet name="D - Přízemí malby" sheetId="9" r:id="rId9"/>
    <sheet name="E - Elektroinstalace" sheetId="10" r:id="rId10"/>
    <sheet name="V - VRN" sheetId="11" r:id="rId11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'A1 - Stavební práce'!$C$100:$K$368</definedName>
    <definedName name="_xlnm.Print_Area" localSheetId="1">'A1 - Stavební práce'!$C$47:$J$80,'A1 - Stavební práce'!$C$86:$K$368</definedName>
    <definedName name="_xlnm.Print_Titles" localSheetId="1">'A1 - Stavební práce'!$100:$100</definedName>
    <definedName name="_xlnm._FilterDatabase" localSheetId="2" hidden="1">'A2 - ZTI'!$C$93:$K$213</definedName>
    <definedName name="_xlnm.Print_Area" localSheetId="2">'A2 - ZTI'!$C$47:$J$73,'A2 - ZTI'!$C$79:$K$213</definedName>
    <definedName name="_xlnm.Print_Titles" localSheetId="2">'A2 - ZTI'!$93:$93</definedName>
    <definedName name="_xlnm._FilterDatabase" localSheetId="3" hidden="1">'B1 - Stavební práce'!$C$100:$K$415</definedName>
    <definedName name="_xlnm.Print_Area" localSheetId="3">'B1 - Stavební práce'!$C$47:$J$80,'B1 - Stavební práce'!$C$86:$K$415</definedName>
    <definedName name="_xlnm.Print_Titles" localSheetId="3">'B1 - Stavební práce'!$100:$100</definedName>
    <definedName name="_xlnm._FilterDatabase" localSheetId="4" hidden="1">'B2 - ÜT'!$C$89:$K$114</definedName>
    <definedName name="_xlnm.Print_Area" localSheetId="4">'B2 - ÜT'!$C$47:$J$69,'B2 - ÜT'!$C$75:$K$114</definedName>
    <definedName name="_xlnm.Print_Titles" localSheetId="4">'B2 - ÜT'!$89:$89</definedName>
    <definedName name="_xlnm._FilterDatabase" localSheetId="5" hidden="1">'B3 - ZTI'!$C$90:$K$169</definedName>
    <definedName name="_xlnm.Print_Area" localSheetId="5">'B3 - ZTI'!$C$47:$J$70,'B3 - ZTI'!$C$76:$K$169</definedName>
    <definedName name="_xlnm.Print_Titles" localSheetId="5">'B3 - ZTI'!$90:$90</definedName>
    <definedName name="_xlnm._FilterDatabase" localSheetId="6" hidden="1">'C1 - Stavební práce'!$C$98:$K$312</definedName>
    <definedName name="_xlnm.Print_Area" localSheetId="6">'C1 - Stavební práce'!$C$47:$J$78,'C1 - Stavební práce'!$C$84:$K$312</definedName>
    <definedName name="_xlnm.Print_Titles" localSheetId="6">'C1 - Stavební práce'!$98:$98</definedName>
    <definedName name="_xlnm._FilterDatabase" localSheetId="7" hidden="1">'C2 - ZTI'!$C$89:$K$148</definedName>
    <definedName name="_xlnm.Print_Area" localSheetId="7">'C2 - ZTI'!$C$47:$J$69,'C2 - ZTI'!$C$75:$K$148</definedName>
    <definedName name="_xlnm.Print_Titles" localSheetId="7">'C2 - ZTI'!$89:$89</definedName>
    <definedName name="_xlnm._FilterDatabase" localSheetId="8" hidden="1">'D - Přízemí malby'!$C$80:$K$98</definedName>
    <definedName name="_xlnm.Print_Area" localSheetId="8">'D - Přízemí malby'!$C$45:$J$62,'D - Přízemí malby'!$C$68:$K$98</definedName>
    <definedName name="_xlnm.Print_Titles" localSheetId="8">'D - Přízemí malby'!$80:$80</definedName>
    <definedName name="_xlnm._FilterDatabase" localSheetId="9" hidden="1">'E - Elektroinstalace'!$C$87:$K$289</definedName>
    <definedName name="_xlnm.Print_Area" localSheetId="9">'E - Elektroinstalace'!$C$45:$J$69,'E - Elektroinstalace'!$C$75:$K$289</definedName>
    <definedName name="_xlnm.Print_Titles" localSheetId="9">'E - Elektroinstalace'!$87:$87</definedName>
    <definedName name="_xlnm._FilterDatabase" localSheetId="10" hidden="1">'V - VRN'!$C$84:$K$118</definedName>
    <definedName name="_xlnm.Print_Area" localSheetId="10">'V - VRN'!$C$45:$J$66,'V - VRN'!$C$72:$K$118</definedName>
    <definedName name="_xlnm.Print_Titles" localSheetId="10">'V - VRN'!$84:$84</definedName>
  </definedNames>
  <calcPr/>
</workbook>
</file>

<file path=xl/calcChain.xml><?xml version="1.0" encoding="utf-8"?>
<calcChain xmlns="http://schemas.openxmlformats.org/spreadsheetml/2006/main">
  <c i="11" l="1" r="J37"/>
  <c r="J36"/>
  <c i="1" r="AY67"/>
  <c i="11" r="J35"/>
  <c i="1" r="AX67"/>
  <c i="11"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T87"/>
  <c r="R88"/>
  <c r="R87"/>
  <c r="P88"/>
  <c r="P87"/>
  <c r="J81"/>
  <c r="F81"/>
  <c r="F79"/>
  <c r="E77"/>
  <c r="J54"/>
  <c r="F54"/>
  <c r="F52"/>
  <c r="E50"/>
  <c r="J24"/>
  <c r="E24"/>
  <c r="J82"/>
  <c r="J23"/>
  <c r="J18"/>
  <c r="E18"/>
  <c r="F82"/>
  <c r="J17"/>
  <c r="J12"/>
  <c r="J79"/>
  <c r="E7"/>
  <c r="E75"/>
  <c i="10" r="J37"/>
  <c r="J36"/>
  <c i="1" r="AY66"/>
  <c i="10" r="J35"/>
  <c i="1" r="AX66"/>
  <c i="10"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78"/>
  <c i="9" r="J37"/>
  <c r="J36"/>
  <c i="1" r="AY65"/>
  <c i="9" r="J35"/>
  <c i="1" r="AX65"/>
  <c i="9" r="BI97"/>
  <c r="BH97"/>
  <c r="BG97"/>
  <c r="BF97"/>
  <c r="T97"/>
  <c r="R97"/>
  <c r="P97"/>
  <c r="BI94"/>
  <c r="BH94"/>
  <c r="BG94"/>
  <c r="BF94"/>
  <c r="T94"/>
  <c r="R94"/>
  <c r="P94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52"/>
  <c r="E7"/>
  <c r="E71"/>
  <c i="8" r="J39"/>
  <c r="J38"/>
  <c i="1" r="AY64"/>
  <c i="8" r="J37"/>
  <c i="1" r="AX64"/>
  <c i="8"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6"/>
  <c r="F86"/>
  <c r="F84"/>
  <c r="E82"/>
  <c r="J58"/>
  <c r="F58"/>
  <c r="F56"/>
  <c r="E54"/>
  <c r="J26"/>
  <c r="E26"/>
  <c r="J59"/>
  <c r="J25"/>
  <c r="J20"/>
  <c r="E20"/>
  <c r="F59"/>
  <c r="J19"/>
  <c r="J14"/>
  <c r="J84"/>
  <c r="E7"/>
  <c r="E78"/>
  <c i="7" r="J39"/>
  <c r="J38"/>
  <c i="1" r="AY63"/>
  <c i="7" r="J37"/>
  <c i="1" r="AX63"/>
  <c i="7" r="BI311"/>
  <c r="BH311"/>
  <c r="BG311"/>
  <c r="BF311"/>
  <c r="T311"/>
  <c r="R311"/>
  <c r="P311"/>
  <c r="BI309"/>
  <c r="BH309"/>
  <c r="BG309"/>
  <c r="BF309"/>
  <c r="T309"/>
  <c r="R309"/>
  <c r="P309"/>
  <c r="BI301"/>
  <c r="BH301"/>
  <c r="BG301"/>
  <c r="BF301"/>
  <c r="T301"/>
  <c r="R301"/>
  <c r="P301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8"/>
  <c r="BH288"/>
  <c r="BG288"/>
  <c r="BF288"/>
  <c r="T288"/>
  <c r="R288"/>
  <c r="P288"/>
  <c r="BI280"/>
  <c r="BH280"/>
  <c r="BG280"/>
  <c r="BF280"/>
  <c r="T280"/>
  <c r="R280"/>
  <c r="P280"/>
  <c r="BI274"/>
  <c r="BH274"/>
  <c r="BG274"/>
  <c r="BF274"/>
  <c r="T274"/>
  <c r="R274"/>
  <c r="P274"/>
  <c r="BI267"/>
  <c r="BH267"/>
  <c r="BG267"/>
  <c r="BF267"/>
  <c r="T267"/>
  <c r="R267"/>
  <c r="P267"/>
  <c r="BI261"/>
  <c r="BH261"/>
  <c r="BG261"/>
  <c r="BF261"/>
  <c r="T261"/>
  <c r="R261"/>
  <c r="P261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1"/>
  <c r="BH241"/>
  <c r="BG241"/>
  <c r="BF241"/>
  <c r="T241"/>
  <c r="R241"/>
  <c r="P241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8"/>
  <c r="BH158"/>
  <c r="BG158"/>
  <c r="BF158"/>
  <c r="T158"/>
  <c r="R158"/>
  <c r="P158"/>
  <c r="BI151"/>
  <c r="BH151"/>
  <c r="BG151"/>
  <c r="BF151"/>
  <c r="T151"/>
  <c r="R151"/>
  <c r="P151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7"/>
  <c r="BH127"/>
  <c r="BG127"/>
  <c r="BF127"/>
  <c r="T127"/>
  <c r="R127"/>
  <c r="P127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0"/>
  <c r="BH110"/>
  <c r="BG110"/>
  <c r="BF110"/>
  <c r="T110"/>
  <c r="T109"/>
  <c r="R110"/>
  <c r="R109"/>
  <c r="P110"/>
  <c r="P109"/>
  <c r="BI106"/>
  <c r="BH106"/>
  <c r="BG106"/>
  <c r="BF106"/>
  <c r="T106"/>
  <c r="R106"/>
  <c r="P106"/>
  <c r="BI102"/>
  <c r="BH102"/>
  <c r="BG102"/>
  <c r="BF102"/>
  <c r="T102"/>
  <c r="R102"/>
  <c r="P102"/>
  <c r="J95"/>
  <c r="F95"/>
  <c r="F93"/>
  <c r="E91"/>
  <c r="J58"/>
  <c r="F58"/>
  <c r="F56"/>
  <c r="E54"/>
  <c r="J26"/>
  <c r="E26"/>
  <c r="J59"/>
  <c r="J25"/>
  <c r="J20"/>
  <c r="E20"/>
  <c r="F96"/>
  <c r="J19"/>
  <c r="J14"/>
  <c r="J93"/>
  <c r="E7"/>
  <c r="E50"/>
  <c i="6" r="J39"/>
  <c r="J38"/>
  <c i="1" r="AY61"/>
  <c i="6" r="J37"/>
  <c i="1" r="AX61"/>
  <c i="6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59"/>
  <c r="J19"/>
  <c r="J14"/>
  <c r="J85"/>
  <c r="E7"/>
  <c r="E79"/>
  <c i="5" r="J39"/>
  <c r="J38"/>
  <c i="1" r="AY60"/>
  <c i="5" r="J37"/>
  <c i="1" r="AX60"/>
  <c i="5"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J86"/>
  <c r="F86"/>
  <c r="F84"/>
  <c r="E82"/>
  <c r="J58"/>
  <c r="F58"/>
  <c r="F56"/>
  <c r="E54"/>
  <c r="J26"/>
  <c r="E26"/>
  <c r="J59"/>
  <c r="J25"/>
  <c r="J20"/>
  <c r="E20"/>
  <c r="F87"/>
  <c r="J19"/>
  <c r="J14"/>
  <c r="J56"/>
  <c r="E7"/>
  <c r="E50"/>
  <c i="4" r="J276"/>
  <c r="J39"/>
  <c r="J38"/>
  <c i="1" r="AY59"/>
  <c i="4" r="J37"/>
  <c i="1" r="AX59"/>
  <c i="4" r="BI414"/>
  <c r="BH414"/>
  <c r="BG414"/>
  <c r="BF414"/>
  <c r="T414"/>
  <c r="R414"/>
  <c r="P414"/>
  <c r="BI401"/>
  <c r="BH401"/>
  <c r="BG401"/>
  <c r="BF401"/>
  <c r="T401"/>
  <c r="R401"/>
  <c r="P401"/>
  <c r="BI395"/>
  <c r="BH395"/>
  <c r="BG395"/>
  <c r="BF395"/>
  <c r="T395"/>
  <c r="R395"/>
  <c r="P395"/>
  <c r="BI394"/>
  <c r="BH394"/>
  <c r="BG394"/>
  <c r="BF394"/>
  <c r="T394"/>
  <c r="R394"/>
  <c r="P394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67"/>
  <c r="BH367"/>
  <c r="BG367"/>
  <c r="BF367"/>
  <c r="T367"/>
  <c r="R367"/>
  <c r="P367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J72"/>
  <c r="BI273"/>
  <c r="BH273"/>
  <c r="BG273"/>
  <c r="BF273"/>
  <c r="T273"/>
  <c r="T272"/>
  <c r="R273"/>
  <c r="R272"/>
  <c r="P273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1"/>
  <c r="BH211"/>
  <c r="BG211"/>
  <c r="BF211"/>
  <c r="T211"/>
  <c r="R211"/>
  <c r="P211"/>
  <c r="BI202"/>
  <c r="BH202"/>
  <c r="BG202"/>
  <c r="BF202"/>
  <c r="T202"/>
  <c r="R202"/>
  <c r="P202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56"/>
  <c r="BH156"/>
  <c r="BG156"/>
  <c r="BF156"/>
  <c r="T156"/>
  <c r="R156"/>
  <c r="P156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1"/>
  <c r="BH121"/>
  <c r="BG121"/>
  <c r="BF121"/>
  <c r="T121"/>
  <c r="T120"/>
  <c r="R121"/>
  <c r="R120"/>
  <c r="P121"/>
  <c r="P120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4"/>
  <c r="BH104"/>
  <c r="BG104"/>
  <c r="BF104"/>
  <c r="T104"/>
  <c r="R104"/>
  <c r="P104"/>
  <c r="J97"/>
  <c r="F97"/>
  <c r="F95"/>
  <c r="E93"/>
  <c r="J58"/>
  <c r="F58"/>
  <c r="F56"/>
  <c r="E54"/>
  <c r="J26"/>
  <c r="E26"/>
  <c r="J98"/>
  <c r="J25"/>
  <c r="J20"/>
  <c r="E20"/>
  <c r="F98"/>
  <c r="J19"/>
  <c r="J14"/>
  <c r="J56"/>
  <c r="E7"/>
  <c r="E89"/>
  <c i="3" r="J39"/>
  <c r="J38"/>
  <c i="1" r="AY57"/>
  <c i="3" r="J37"/>
  <c i="1" r="AX57"/>
  <c i="3"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J90"/>
  <c r="F90"/>
  <c r="F88"/>
  <c r="E86"/>
  <c r="J58"/>
  <c r="F58"/>
  <c r="F56"/>
  <c r="E54"/>
  <c r="J26"/>
  <c r="E26"/>
  <c r="J91"/>
  <c r="J25"/>
  <c r="J20"/>
  <c r="E20"/>
  <c r="F91"/>
  <c r="J19"/>
  <c r="J14"/>
  <c r="J88"/>
  <c r="E7"/>
  <c r="E82"/>
  <c i="2" r="J39"/>
  <c r="J38"/>
  <c i="1" r="AY56"/>
  <c i="2" r="J37"/>
  <c i="1" r="AX56"/>
  <c i="2" r="BI366"/>
  <c r="BH366"/>
  <c r="BG366"/>
  <c r="BF366"/>
  <c r="T366"/>
  <c r="R366"/>
  <c r="P366"/>
  <c r="BI353"/>
  <c r="BH353"/>
  <c r="BG353"/>
  <c r="BF353"/>
  <c r="T353"/>
  <c r="R353"/>
  <c r="P353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T200"/>
  <c r="R201"/>
  <c r="R200"/>
  <c r="P201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0"/>
  <c r="BH140"/>
  <c r="BG140"/>
  <c r="BF140"/>
  <c r="T140"/>
  <c r="R140"/>
  <c r="P140"/>
  <c r="BI132"/>
  <c r="BH132"/>
  <c r="BG132"/>
  <c r="BF132"/>
  <c r="T132"/>
  <c r="R132"/>
  <c r="P132"/>
  <c r="BI130"/>
  <c r="BH130"/>
  <c r="BG130"/>
  <c r="BF130"/>
  <c r="T130"/>
  <c r="R130"/>
  <c r="P130"/>
  <c r="BI122"/>
  <c r="BH122"/>
  <c r="BG122"/>
  <c r="BF122"/>
  <c r="T122"/>
  <c r="R122"/>
  <c r="P122"/>
  <c r="BI116"/>
  <c r="BH116"/>
  <c r="BG116"/>
  <c r="BF116"/>
  <c r="T116"/>
  <c r="T115"/>
  <c r="R116"/>
  <c r="R115"/>
  <c r="P116"/>
  <c r="P115"/>
  <c r="BI112"/>
  <c r="BH112"/>
  <c r="BG112"/>
  <c r="BF112"/>
  <c r="T112"/>
  <c r="T103"/>
  <c r="R112"/>
  <c r="R103"/>
  <c r="P112"/>
  <c r="P103"/>
  <c r="BI104"/>
  <c r="BH104"/>
  <c r="BG104"/>
  <c r="BF104"/>
  <c r="T104"/>
  <c r="R104"/>
  <c r="P104"/>
  <c r="J97"/>
  <c r="F97"/>
  <c r="F95"/>
  <c r="E93"/>
  <c r="J58"/>
  <c r="F58"/>
  <c r="F56"/>
  <c r="E54"/>
  <c r="J26"/>
  <c r="E26"/>
  <c r="J98"/>
  <c r="J25"/>
  <c r="J20"/>
  <c r="E20"/>
  <c r="F59"/>
  <c r="J19"/>
  <c r="J14"/>
  <c r="J95"/>
  <c r="E7"/>
  <c r="E50"/>
  <c i="1" r="L50"/>
  <c r="AM50"/>
  <c r="AM49"/>
  <c r="L49"/>
  <c r="AM47"/>
  <c r="L47"/>
  <c r="L45"/>
  <c r="L44"/>
  <c i="2" r="BK298"/>
  <c r="BK294"/>
  <c r="BK284"/>
  <c r="J270"/>
  <c r="J261"/>
  <c r="J251"/>
  <c r="J236"/>
  <c r="BK226"/>
  <c r="BK213"/>
  <c r="J201"/>
  <c r="J185"/>
  <c r="BK173"/>
  <c r="J122"/>
  <c r="J205"/>
  <c r="BK168"/>
  <c r="BK112"/>
  <c r="BK340"/>
  <c r="J339"/>
  <c r="J327"/>
  <c r="J325"/>
  <c r="BK315"/>
  <c r="J310"/>
  <c r="J304"/>
  <c r="J296"/>
  <c r="J286"/>
  <c r="BK276"/>
  <c r="J264"/>
  <c r="J258"/>
  <c r="J246"/>
  <c r="BK239"/>
  <c r="J229"/>
  <c r="J216"/>
  <c r="J198"/>
  <c r="J160"/>
  <c r="BK366"/>
  <c r="BK201"/>
  <c r="BK187"/>
  <c r="J181"/>
  <c r="J168"/>
  <c r="J116"/>
  <c i="1" r="AS55"/>
  <c i="3" r="J198"/>
  <c r="BK189"/>
  <c r="BK183"/>
  <c r="J174"/>
  <c r="BK160"/>
  <c r="BK156"/>
  <c r="BK152"/>
  <c r="BK139"/>
  <c r="BK120"/>
  <c r="BK110"/>
  <c r="J109"/>
  <c r="BK108"/>
  <c r="J107"/>
  <c r="J105"/>
  <c r="BK104"/>
  <c r="J102"/>
  <c r="J101"/>
  <c r="BK100"/>
  <c r="BK99"/>
  <c r="BK209"/>
  <c r="BK207"/>
  <c r="BK206"/>
  <c r="BK198"/>
  <c r="BK193"/>
  <c r="J190"/>
  <c r="BK187"/>
  <c r="BK186"/>
  <c r="BK185"/>
  <c r="J184"/>
  <c r="J183"/>
  <c r="BK182"/>
  <c r="J181"/>
  <c r="J176"/>
  <c r="BK172"/>
  <c r="J166"/>
  <c r="J161"/>
  <c r="J155"/>
  <c r="J142"/>
  <c r="J137"/>
  <c r="BK133"/>
  <c r="J127"/>
  <c r="BK119"/>
  <c r="J104"/>
  <c r="BK97"/>
  <c r="BK202"/>
  <c r="J195"/>
  <c r="J180"/>
  <c r="J171"/>
  <c r="J162"/>
  <c r="BK148"/>
  <c r="J141"/>
  <c r="J134"/>
  <c r="BK126"/>
  <c r="J120"/>
  <c r="BK111"/>
  <c r="J106"/>
  <c r="J99"/>
  <c r="J206"/>
  <c r="J189"/>
  <c r="BK181"/>
  <c r="J175"/>
  <c r="BK169"/>
  <c r="BK161"/>
  <c r="J149"/>
  <c r="J135"/>
  <c r="J130"/>
  <c r="BK123"/>
  <c r="BK113"/>
  <c i="4" r="BK382"/>
  <c r="BK340"/>
  <c r="J328"/>
  <c r="BK285"/>
  <c r="BK257"/>
  <c r="BK245"/>
  <c r="J195"/>
  <c r="BK165"/>
  <c r="BK145"/>
  <c r="BK104"/>
  <c r="BK373"/>
  <c r="BK349"/>
  <c r="J326"/>
  <c r="J290"/>
  <c r="J270"/>
  <c r="J255"/>
  <c r="BK217"/>
  <c r="J188"/>
  <c r="BK169"/>
  <c r="BK163"/>
  <c r="J281"/>
  <c r="J251"/>
  <c r="BK188"/>
  <c r="J139"/>
  <c r="J116"/>
  <c r="BK394"/>
  <c r="J378"/>
  <c r="BK359"/>
  <c r="BK344"/>
  <c r="BK317"/>
  <c r="J304"/>
  <c r="BK290"/>
  <c r="BK281"/>
  <c r="BK238"/>
  <c r="J220"/>
  <c r="J156"/>
  <c r="J132"/>
  <c r="J104"/>
  <c i="5" r="BK105"/>
  <c r="BK94"/>
  <c r="BK101"/>
  <c r="BK96"/>
  <c r="J113"/>
  <c r="J101"/>
  <c r="J114"/>
  <c r="BK104"/>
  <c r="J95"/>
  <c i="6" r="BK164"/>
  <c r="BK157"/>
  <c r="J148"/>
  <c r="BK141"/>
  <c r="BK134"/>
  <c r="J129"/>
  <c r="BK117"/>
  <c r="BK112"/>
  <c r="J105"/>
  <c r="J99"/>
  <c r="J95"/>
  <c r="J168"/>
  <c r="J161"/>
  <c r="J152"/>
  <c r="J137"/>
  <c r="BK126"/>
  <c r="J118"/>
  <c r="J106"/>
  <c r="BK100"/>
  <c r="J122"/>
  <c r="J117"/>
  <c r="BK109"/>
  <c r="J96"/>
  <c r="J167"/>
  <c r="BK155"/>
  <c r="J149"/>
  <c r="J141"/>
  <c r="J135"/>
  <c r="BK130"/>
  <c r="J123"/>
  <c r="BK114"/>
  <c r="J100"/>
  <c r="BK94"/>
  <c i="7" r="BK261"/>
  <c r="J219"/>
  <c r="J208"/>
  <c r="BK189"/>
  <c r="J162"/>
  <c r="J110"/>
  <c r="BK309"/>
  <c r="J267"/>
  <c r="BK241"/>
  <c r="BK208"/>
  <c r="BK186"/>
  <c r="J133"/>
  <c r="J309"/>
  <c r="BK280"/>
  <c r="J246"/>
  <c r="BK216"/>
  <c r="BK162"/>
  <c r="BK127"/>
  <c r="BK110"/>
  <c r="J295"/>
  <c r="J280"/>
  <c r="BK235"/>
  <c r="J223"/>
  <c r="BK191"/>
  <c r="J178"/>
  <c r="J147"/>
  <c r="BK102"/>
  <c i="8" r="J144"/>
  <c r="BK140"/>
  <c r="BK134"/>
  <c r="J126"/>
  <c r="BK120"/>
  <c r="J113"/>
  <c r="J110"/>
  <c r="J99"/>
  <c r="J95"/>
  <c r="BK144"/>
  <c r="BK130"/>
  <c r="J124"/>
  <c r="J114"/>
  <c r="BK105"/>
  <c r="BK98"/>
  <c r="BK147"/>
  <c r="BK138"/>
  <c r="BK128"/>
  <c r="J120"/>
  <c r="BK114"/>
  <c r="J107"/>
  <c r="BK101"/>
  <c r="BK148"/>
  <c r="J140"/>
  <c r="BK131"/>
  <c r="BK124"/>
  <c r="BK107"/>
  <c r="BK96"/>
  <c i="10" r="J284"/>
  <c r="BK276"/>
  <c r="J263"/>
  <c r="J257"/>
  <c r="BK234"/>
  <c r="BK219"/>
  <c r="BK161"/>
  <c r="J157"/>
  <c r="J150"/>
  <c r="BK145"/>
  <c r="BK137"/>
  <c r="BK128"/>
  <c r="BK116"/>
  <c r="BK111"/>
  <c r="BK98"/>
  <c r="BK91"/>
  <c r="BK279"/>
  <c r="J272"/>
  <c r="BK263"/>
  <c r="BK255"/>
  <c r="BK251"/>
  <c r="BK243"/>
  <c r="BK238"/>
  <c r="BK231"/>
  <c r="BK221"/>
  <c r="J214"/>
  <c r="J207"/>
  <c r="BK177"/>
  <c r="BK166"/>
  <c r="BK156"/>
  <c r="J149"/>
  <c r="BK136"/>
  <c r="J132"/>
  <c r="BK126"/>
  <c r="J120"/>
  <c r="BK115"/>
  <c r="BK109"/>
  <c r="J101"/>
  <c r="BK97"/>
  <c r="J93"/>
  <c r="J288"/>
  <c r="J280"/>
  <c r="BK266"/>
  <c r="J261"/>
  <c r="J256"/>
  <c r="BK250"/>
  <c r="J242"/>
  <c r="J235"/>
  <c r="BK227"/>
  <c r="J221"/>
  <c r="BK216"/>
  <c r="J212"/>
  <c r="J204"/>
  <c r="BK200"/>
  <c r="BK194"/>
  <c r="J189"/>
  <c r="J184"/>
  <c r="J176"/>
  <c r="BK170"/>
  <c r="BK162"/>
  <c r="BK147"/>
  <c r="J140"/>
  <c r="BK134"/>
  <c r="J121"/>
  <c r="J105"/>
  <c r="J97"/>
  <c r="J91"/>
  <c r="BK280"/>
  <c r="BK274"/>
  <c r="J265"/>
  <c r="BK249"/>
  <c r="BK242"/>
  <c r="J238"/>
  <c r="J231"/>
  <c r="BK223"/>
  <c r="BK213"/>
  <c r="J209"/>
  <c r="J201"/>
  <c r="J196"/>
  <c r="J185"/>
  <c r="BK181"/>
  <c r="J177"/>
  <c r="J168"/>
  <c r="J156"/>
  <c r="J146"/>
  <c r="BK131"/>
  <c r="BK119"/>
  <c r="J113"/>
  <c r="J109"/>
  <c r="J99"/>
  <c i="11" r="J116"/>
  <c r="BK107"/>
  <c r="BK99"/>
  <c r="BK109"/>
  <c r="BK116"/>
  <c r="BK104"/>
  <c r="J91"/>
  <c i="2" r="J322"/>
  <c r="BK289"/>
  <c r="J272"/>
  <c r="BK267"/>
  <c r="J260"/>
  <c r="BK253"/>
  <c r="J244"/>
  <c r="J233"/>
  <c r="BK220"/>
  <c r="J210"/>
  <c r="J187"/>
  <c r="BK160"/>
  <c r="BK116"/>
  <c r="BK190"/>
  <c r="BK132"/>
  <c r="J353"/>
  <c r="BK339"/>
  <c r="J336"/>
  <c r="BK322"/>
  <c r="BK313"/>
  <c r="BK310"/>
  <c r="BK304"/>
  <c r="J301"/>
  <c r="BK292"/>
  <c r="J280"/>
  <c r="J267"/>
  <c r="BK260"/>
  <c r="J253"/>
  <c r="BK242"/>
  <c r="BK233"/>
  <c r="J220"/>
  <c r="BK208"/>
  <c r="BK180"/>
  <c r="J130"/>
  <c r="BK330"/>
  <c r="BK198"/>
  <c r="BK185"/>
  <c r="J180"/>
  <c r="J148"/>
  <c r="J112"/>
  <c i="3" r="BK213"/>
  <c r="BK211"/>
  <c r="J205"/>
  <c r="BK199"/>
  <c r="BK191"/>
  <c r="BK184"/>
  <c r="BK175"/>
  <c r="BK164"/>
  <c r="BK157"/>
  <c r="J153"/>
  <c r="J143"/>
  <c r="J128"/>
  <c r="BK116"/>
  <c r="J111"/>
  <c r="BK179"/>
  <c r="BK173"/>
  <c r="BK165"/>
  <c r="J158"/>
  <c r="BK151"/>
  <c r="J144"/>
  <c r="BK138"/>
  <c r="BK134"/>
  <c r="BK128"/>
  <c r="BK122"/>
  <c r="BK114"/>
  <c r="J103"/>
  <c r="BK208"/>
  <c r="BK201"/>
  <c r="BK190"/>
  <c r="BK177"/>
  <c r="J167"/>
  <c r="J160"/>
  <c r="BK147"/>
  <c r="BK143"/>
  <c r="J132"/>
  <c r="J123"/>
  <c r="J116"/>
  <c r="J108"/>
  <c r="J97"/>
  <c r="BK200"/>
  <c r="J194"/>
  <c r="BK188"/>
  <c r="J172"/>
  <c r="BK163"/>
  <c r="BK153"/>
  <c r="J140"/>
  <c r="J133"/>
  <c r="BK127"/>
  <c r="J122"/>
  <c r="J110"/>
  <c i="4" r="J351"/>
  <c r="BK324"/>
  <c r="BK309"/>
  <c r="BK264"/>
  <c r="BK251"/>
  <c r="J202"/>
  <c r="J185"/>
  <c r="BK156"/>
  <c r="BK137"/>
  <c r="BK389"/>
  <c r="BK375"/>
  <c r="J344"/>
  <c r="J314"/>
  <c r="BK293"/>
  <c r="BK262"/>
  <c r="J235"/>
  <c r="BK202"/>
  <c r="BK182"/>
  <c r="J149"/>
  <c r="J285"/>
  <c r="J264"/>
  <c r="J228"/>
  <c r="J211"/>
  <c r="BK141"/>
  <c r="BK121"/>
  <c r="J395"/>
  <c r="BK380"/>
  <c r="BK362"/>
  <c r="BK351"/>
  <c r="BK328"/>
  <c r="J298"/>
  <c r="BK284"/>
  <c r="BK270"/>
  <c r="BK235"/>
  <c r="BK224"/>
  <c r="J173"/>
  <c r="J137"/>
  <c r="J121"/>
  <c i="5" r="J106"/>
  <c r="J103"/>
  <c r="J93"/>
  <c r="J107"/>
  <c r="J97"/>
  <c r="BK114"/>
  <c r="BK109"/>
  <c r="BK93"/>
  <c r="BK106"/>
  <c r="J99"/>
  <c i="6" r="J163"/>
  <c r="J151"/>
  <c r="J144"/>
  <c r="BK137"/>
  <c r="J130"/>
  <c r="BK125"/>
  <c r="BK120"/>
  <c r="J113"/>
  <c r="BK107"/>
  <c r="J101"/>
  <c r="BK96"/>
  <c r="J169"/>
  <c r="BK163"/>
  <c r="J155"/>
  <c r="BK133"/>
  <c r="J119"/>
  <c r="J109"/>
  <c r="J104"/>
  <c r="BK129"/>
  <c r="BK123"/>
  <c r="BK110"/>
  <c r="BK97"/>
  <c r="BK165"/>
  <c r="J153"/>
  <c r="BK150"/>
  <c r="BK144"/>
  <c r="J138"/>
  <c r="J131"/>
  <c r="J124"/>
  <c r="J115"/>
  <c r="J103"/>
  <c r="BK99"/>
  <c i="7" r="J301"/>
  <c r="J237"/>
  <c r="BK211"/>
  <c r="J194"/>
  <c r="BK174"/>
  <c r="BK118"/>
  <c r="J311"/>
  <c r="J291"/>
  <c r="BK246"/>
  <c r="J216"/>
  <c r="BK194"/>
  <c r="BK182"/>
  <c r="J127"/>
  <c r="BK300"/>
  <c r="J274"/>
  <c r="J232"/>
  <c r="BK178"/>
  <c r="BK147"/>
  <c r="J106"/>
  <c r="J288"/>
  <c r="J241"/>
  <c r="BK227"/>
  <c r="BK214"/>
  <c r="BK197"/>
  <c r="J184"/>
  <c r="J151"/>
  <c r="J121"/>
  <c i="8" r="J141"/>
  <c r="BK137"/>
  <c r="J128"/>
  <c r="BK121"/>
  <c r="BK117"/>
  <c r="J111"/>
  <c r="J102"/>
  <c r="BK93"/>
  <c r="J137"/>
  <c r="BK129"/>
  <c r="J123"/>
  <c r="BK110"/>
  <c r="BK104"/>
  <c r="BK99"/>
  <c r="BK94"/>
  <c r="BK141"/>
  <c r="J131"/>
  <c r="J121"/>
  <c r="J116"/>
  <c r="J112"/>
  <c r="BK106"/>
  <c r="BK95"/>
  <c r="J142"/>
  <c r="BK133"/>
  <c r="J127"/>
  <c r="BK109"/>
  <c r="J101"/>
  <c i="9" r="J94"/>
  <c r="J97"/>
  <c r="J85"/>
  <c i="10" r="J286"/>
  <c r="J278"/>
  <c r="J275"/>
  <c r="J262"/>
  <c r="J250"/>
  <c r="BK233"/>
  <c r="J220"/>
  <c r="BK164"/>
  <c r="J160"/>
  <c r="BK154"/>
  <c r="J148"/>
  <c r="J142"/>
  <c r="BK133"/>
  <c r="BK125"/>
  <c r="J115"/>
  <c r="J112"/>
  <c r="BK99"/>
  <c r="J94"/>
  <c r="J281"/>
  <c r="BK273"/>
  <c r="J266"/>
  <c r="BK256"/>
  <c r="BK254"/>
  <c r="J246"/>
  <c r="J237"/>
  <c r="J228"/>
  <c r="BK224"/>
  <c r="J217"/>
  <c r="BK203"/>
  <c r="BK198"/>
  <c r="BK197"/>
  <c r="J194"/>
  <c r="BK192"/>
  <c r="J191"/>
  <c r="BK189"/>
  <c r="J188"/>
  <c r="J183"/>
  <c r="J180"/>
  <c r="BK179"/>
  <c r="J170"/>
  <c r="J158"/>
  <c r="BK150"/>
  <c r="BK139"/>
  <c r="J133"/>
  <c r="J128"/>
  <c r="BK121"/>
  <c r="J117"/>
  <c r="BK110"/>
  <c r="J103"/>
  <c r="BK94"/>
  <c r="BK288"/>
  <c r="BK283"/>
  <c r="J270"/>
  <c r="J264"/>
  <c r="BK258"/>
  <c r="J253"/>
  <c r="J244"/>
  <c r="BK236"/>
  <c r="J229"/>
  <c r="J225"/>
  <c r="J219"/>
  <c r="J215"/>
  <c r="BK210"/>
  <c r="BK206"/>
  <c r="BK201"/>
  <c r="J197"/>
  <c r="J193"/>
  <c r="BK188"/>
  <c r="BK182"/>
  <c r="J175"/>
  <c r="J164"/>
  <c r="BK153"/>
  <c r="BK142"/>
  <c r="J137"/>
  <c r="J125"/>
  <c r="J106"/>
  <c r="BK101"/>
  <c r="BK93"/>
  <c r="J285"/>
  <c r="J279"/>
  <c r="J273"/>
  <c r="BK264"/>
  <c r="J254"/>
  <c r="J243"/>
  <c r="BK239"/>
  <c r="J230"/>
  <c r="J222"/>
  <c r="BK212"/>
  <c r="BK202"/>
  <c r="BK199"/>
  <c r="BK193"/>
  <c r="J187"/>
  <c r="J182"/>
  <c r="J178"/>
  <c r="J172"/>
  <c r="BK157"/>
  <c r="BK148"/>
  <c r="BK140"/>
  <c r="J127"/>
  <c r="BK117"/>
  <c r="BK112"/>
  <c r="BK108"/>
  <c r="J104"/>
  <c i="11" r="BK96"/>
  <c r="J96"/>
  <c r="BK91"/>
  <c r="J113"/>
  <c i="2" r="J366"/>
  <c r="J292"/>
  <c r="J276"/>
  <c r="J263"/>
  <c r="BK257"/>
  <c r="BK246"/>
  <c r="J239"/>
  <c r="BK229"/>
  <c r="BK216"/>
  <c r="BK205"/>
  <c r="BK195"/>
  <c r="BK183"/>
  <c r="BK140"/>
  <c r="BK334"/>
  <c r="BK192"/>
  <c r="J140"/>
  <c i="1" r="AS62"/>
  <c i="2" r="J318"/>
  <c r="J313"/>
  <c r="J306"/>
  <c r="J298"/>
  <c r="J289"/>
  <c r="BK280"/>
  <c r="BK270"/>
  <c r="BK263"/>
  <c r="J257"/>
  <c r="BK249"/>
  <c r="J235"/>
  <c r="J223"/>
  <c r="BK210"/>
  <c r="BK181"/>
  <c r="J132"/>
  <c r="BK104"/>
  <c r="J330"/>
  <c r="J192"/>
  <c r="J183"/>
  <c r="J177"/>
  <c r="BK122"/>
  <c i="3" r="J213"/>
  <c r="J209"/>
  <c r="J202"/>
  <c r="J200"/>
  <c r="BK192"/>
  <c r="J188"/>
  <c r="BK176"/>
  <c r="J170"/>
  <c r="BK158"/>
  <c r="BK154"/>
  <c r="J150"/>
  <c r="BK142"/>
  <c r="J121"/>
  <c r="J114"/>
  <c r="BK180"/>
  <c r="BK174"/>
  <c r="J169"/>
  <c r="J164"/>
  <c r="BK159"/>
  <c r="J154"/>
  <c r="J147"/>
  <c r="BK140"/>
  <c r="BK135"/>
  <c r="J129"/>
  <c r="BK125"/>
  <c r="BK106"/>
  <c r="BK101"/>
  <c r="J207"/>
  <c r="BK197"/>
  <c r="J193"/>
  <c r="BK178"/>
  <c r="BK166"/>
  <c r="J152"/>
  <c r="BK146"/>
  <c r="J136"/>
  <c r="BK129"/>
  <c r="BK121"/>
  <c r="J113"/>
  <c r="BK107"/>
  <c r="BK102"/>
  <c r="J211"/>
  <c r="BK195"/>
  <c r="J191"/>
  <c r="J186"/>
  <c r="J173"/>
  <c r="J168"/>
  <c r="J156"/>
  <c r="BK150"/>
  <c r="BK137"/>
  <c r="J131"/>
  <c r="BK124"/>
  <c r="J117"/>
  <c i="4" r="BK391"/>
  <c r="BK354"/>
  <c r="BK314"/>
  <c r="J307"/>
  <c r="BK273"/>
  <c r="BK255"/>
  <c r="BK211"/>
  <c r="BK173"/>
  <c r="BK149"/>
  <c r="BK108"/>
  <c r="BK385"/>
  <c r="J362"/>
  <c r="J340"/>
  <c r="BK312"/>
  <c r="J284"/>
  <c r="J259"/>
  <c r="BK232"/>
  <c r="BK195"/>
  <c r="J180"/>
  <c r="J165"/>
  <c r="J296"/>
  <c r="J273"/>
  <c r="BK259"/>
  <c r="J224"/>
  <c r="J169"/>
  <c r="BK134"/>
  <c r="J113"/>
  <c r="J391"/>
  <c r="J367"/>
  <c r="J354"/>
  <c r="BK338"/>
  <c r="J309"/>
  <c r="BK301"/>
  <c r="BK288"/>
  <c r="BK267"/>
  <c r="J232"/>
  <c r="BK185"/>
  <c r="BK139"/>
  <c i="5" r="J100"/>
  <c r="BK111"/>
  <c r="J104"/>
  <c r="J98"/>
  <c r="J94"/>
  <c r="J110"/>
  <c r="J109"/>
  <c r="BK100"/>
  <c r="BK97"/>
  <c i="6" r="BK161"/>
  <c r="BK153"/>
  <c r="J146"/>
  <c r="BK138"/>
  <c r="BK131"/>
  <c r="BK124"/>
  <c r="BK118"/>
  <c r="J114"/>
  <c r="J110"/>
  <c r="BK103"/>
  <c r="BK95"/>
  <c r="J164"/>
  <c r="J157"/>
  <c r="BK149"/>
  <c r="BK135"/>
  <c r="J125"/>
  <c r="J112"/>
  <c r="BK105"/>
  <c r="J128"/>
  <c r="BK121"/>
  <c r="BK113"/>
  <c r="BK106"/>
  <c r="BK168"/>
  <c r="BK162"/>
  <c r="BK151"/>
  <c r="BK146"/>
  <c r="J139"/>
  <c r="BK132"/>
  <c r="J127"/>
  <c r="BK116"/>
  <c r="J102"/>
  <c r="J98"/>
  <c i="7" r="BK288"/>
  <c r="J235"/>
  <c r="BK204"/>
  <c r="BK184"/>
  <c r="BK125"/>
  <c r="BK311"/>
  <c r="BK295"/>
  <c r="J251"/>
  <c r="BK229"/>
  <c r="J214"/>
  <c r="J191"/>
  <c r="J168"/>
  <c r="J102"/>
  <c r="BK297"/>
  <c r="BK248"/>
  <c r="J229"/>
  <c r="J204"/>
  <c r="J140"/>
  <c r="BK121"/>
  <c r="J297"/>
  <c r="BK274"/>
  <c r="BK237"/>
  <c r="J225"/>
  <c r="J211"/>
  <c r="J189"/>
  <c r="BK168"/>
  <c r="BK140"/>
  <c i="8" r="BK136"/>
  <c r="BK123"/>
  <c r="BK116"/>
  <c r="BK100"/>
  <c r="BK97"/>
  <c r="J148"/>
  <c r="J136"/>
  <c r="BK127"/>
  <c r="BK122"/>
  <c r="J109"/>
  <c r="BK103"/>
  <c r="J97"/>
  <c r="J143"/>
  <c r="J135"/>
  <c r="J125"/>
  <c r="J117"/>
  <c r="BK108"/>
  <c r="J103"/>
  <c r="BK143"/>
  <c r="J134"/>
  <c r="J129"/>
  <c r="BK111"/>
  <c r="BK102"/>
  <c i="9" r="BK94"/>
  <c r="BK97"/>
  <c i="10" r="J287"/>
  <c r="BK282"/>
  <c r="BK268"/>
  <c r="BK259"/>
  <c r="J249"/>
  <c r="BK228"/>
  <c r="BK175"/>
  <c r="BK160"/>
  <c r="BK155"/>
  <c r="BK149"/>
  <c r="J144"/>
  <c r="J139"/>
  <c r="J129"/>
  <c r="BK123"/>
  <c r="BK114"/>
  <c r="J102"/>
  <c r="BK95"/>
  <c r="J282"/>
  <c r="J277"/>
  <c r="J258"/>
  <c r="BK253"/>
  <c r="BK245"/>
  <c r="J239"/>
  <c r="J232"/>
  <c r="BK225"/>
  <c r="J216"/>
  <c r="BK208"/>
  <c r="BK205"/>
  <c r="BK168"/>
  <c r="J162"/>
  <c r="BK151"/>
  <c r="J141"/>
  <c r="J134"/>
  <c r="J130"/>
  <c r="BK122"/>
  <c r="J118"/>
  <c r="J114"/>
  <c r="J108"/>
  <c r="BK100"/>
  <c r="BK96"/>
  <c r="J289"/>
  <c r="BK286"/>
  <c r="BK275"/>
  <c r="BK265"/>
  <c r="J260"/>
  <c r="J255"/>
  <c r="J245"/>
  <c r="BK237"/>
  <c r="BK230"/>
  <c r="J224"/>
  <c r="J218"/>
  <c r="BK214"/>
  <c r="BK209"/>
  <c r="J205"/>
  <c r="J202"/>
  <c r="J199"/>
  <c r="BK191"/>
  <c r="BK187"/>
  <c r="J181"/>
  <c r="J174"/>
  <c r="J166"/>
  <c r="J154"/>
  <c r="BK146"/>
  <c r="J138"/>
  <c r="BK132"/>
  <c r="BK120"/>
  <c r="BK103"/>
  <c r="J95"/>
  <c r="J283"/>
  <c r="BK278"/>
  <c r="BK272"/>
  <c r="BK261"/>
  <c r="J247"/>
  <c r="BK241"/>
  <c r="J236"/>
  <c r="J227"/>
  <c r="BK220"/>
  <c r="J210"/>
  <c r="BK204"/>
  <c r="J200"/>
  <c r="J192"/>
  <c r="BK184"/>
  <c r="BK180"/>
  <c r="BK176"/>
  <c r="J161"/>
  <c r="J152"/>
  <c r="BK144"/>
  <c r="BK130"/>
  <c r="BK118"/>
  <c r="J110"/>
  <c r="BK105"/>
  <c r="BK92"/>
  <c i="11" r="J111"/>
  <c r="BK111"/>
  <c r="J94"/>
  <c r="BK102"/>
  <c r="J88"/>
  <c r="J107"/>
  <c r="BK94"/>
  <c i="2" r="BK327"/>
  <c r="BK296"/>
  <c r="BK286"/>
  <c r="BK264"/>
  <c r="BK258"/>
  <c r="J249"/>
  <c r="J242"/>
  <c r="BK235"/>
  <c r="BK223"/>
  <c r="J208"/>
  <c r="J190"/>
  <c r="BK177"/>
  <c r="BK130"/>
  <c r="J334"/>
  <c r="J173"/>
  <c r="BK148"/>
  <c r="BK353"/>
  <c r="J340"/>
  <c r="BK336"/>
  <c r="BK325"/>
  <c r="BK318"/>
  <c r="J315"/>
  <c r="BK306"/>
  <c r="BK301"/>
  <c r="J294"/>
  <c r="J284"/>
  <c r="BK272"/>
  <c r="BK261"/>
  <c r="BK251"/>
  <c r="BK244"/>
  <c r="BK236"/>
  <c r="J226"/>
  <c r="J213"/>
  <c r="J195"/>
  <c r="BK153"/>
  <c i="1" r="AS58"/>
  <c i="2" r="J153"/>
  <c r="J104"/>
  <c i="3" r="J212"/>
  <c r="J208"/>
  <c r="J201"/>
  <c r="J197"/>
  <c r="J185"/>
  <c r="J182"/>
  <c r="BK171"/>
  <c r="J159"/>
  <c r="BK155"/>
  <c r="J151"/>
  <c r="J138"/>
  <c r="J119"/>
  <c r="BK112"/>
  <c r="J177"/>
  <c r="BK167"/>
  <c r="J163"/>
  <c r="J157"/>
  <c r="J148"/>
  <c r="BK141"/>
  <c r="BK136"/>
  <c r="BK130"/>
  <c r="J126"/>
  <c r="J118"/>
  <c r="BK105"/>
  <c r="J100"/>
  <c r="BK205"/>
  <c r="BK194"/>
  <c r="J179"/>
  <c r="BK168"/>
  <c r="J165"/>
  <c r="BK149"/>
  <c r="BK144"/>
  <c r="J139"/>
  <c r="BK131"/>
  <c r="J124"/>
  <c r="BK117"/>
  <c r="BK109"/>
  <c r="BK103"/>
  <c r="BK212"/>
  <c r="J199"/>
  <c r="J192"/>
  <c r="J187"/>
  <c r="J178"/>
  <c r="BK170"/>
  <c r="BK162"/>
  <c r="J146"/>
  <c r="BK132"/>
  <c r="J125"/>
  <c r="BK118"/>
  <c r="J112"/>
  <c i="4" r="J373"/>
  <c r="BK333"/>
  <c r="J312"/>
  <c r="J301"/>
  <c r="J262"/>
  <c r="J217"/>
  <c r="BK190"/>
  <c r="J163"/>
  <c r="J141"/>
  <c r="BK395"/>
  <c r="J380"/>
  <c r="J359"/>
  <c r="J333"/>
  <c r="BK296"/>
  <c r="J278"/>
  <c r="J257"/>
  <c r="BK220"/>
  <c r="J190"/>
  <c r="J134"/>
  <c r="BK132"/>
  <c r="BK116"/>
  <c r="BK113"/>
  <c r="J108"/>
  <c r="BK414"/>
  <c r="J414"/>
  <c r="BK401"/>
  <c r="J401"/>
  <c r="J394"/>
  <c r="J389"/>
  <c r="J385"/>
  <c r="J382"/>
  <c r="BK378"/>
  <c r="J375"/>
  <c r="BK367"/>
  <c r="J338"/>
  <c r="BK326"/>
  <c r="J324"/>
  <c r="J322"/>
  <c r="J317"/>
  <c r="BK304"/>
  <c r="BK298"/>
  <c r="J288"/>
  <c r="J267"/>
  <c r="J238"/>
  <c r="BK180"/>
  <c r="BK129"/>
  <c r="J349"/>
  <c r="BK322"/>
  <c r="BK307"/>
  <c r="J293"/>
  <c r="BK278"/>
  <c r="J245"/>
  <c r="BK228"/>
  <c r="J182"/>
  <c r="J145"/>
  <c r="J129"/>
  <c i="5" r="J111"/>
  <c r="J96"/>
  <c r="BK113"/>
  <c r="J105"/>
  <c r="BK99"/>
  <c r="BK95"/>
  <c r="BK107"/>
  <c r="BK110"/>
  <c r="BK103"/>
  <c r="BK98"/>
  <c i="6" r="BK167"/>
  <c r="J160"/>
  <c r="J150"/>
  <c r="BK139"/>
  <c r="J132"/>
  <c r="J126"/>
  <c r="BK122"/>
  <c r="J116"/>
  <c r="BK111"/>
  <c r="BK104"/>
  <c r="BK98"/>
  <c r="J94"/>
  <c r="J165"/>
  <c r="J162"/>
  <c r="J140"/>
  <c r="J134"/>
  <c r="J121"/>
  <c r="BK115"/>
  <c r="BK102"/>
  <c r="BK127"/>
  <c r="BK119"/>
  <c r="J111"/>
  <c r="BK169"/>
  <c r="BK160"/>
  <c r="BK152"/>
  <c r="BK148"/>
  <c r="BK140"/>
  <c r="J133"/>
  <c r="BK128"/>
  <c r="J120"/>
  <c r="J107"/>
  <c r="BK101"/>
  <c r="J97"/>
  <c i="7" r="BK267"/>
  <c r="BK223"/>
  <c r="J182"/>
  <c r="BK151"/>
  <c r="BK106"/>
  <c r="BK301"/>
  <c r="J248"/>
  <c r="BK225"/>
  <c r="J200"/>
  <c r="J174"/>
  <c r="J118"/>
  <c r="J261"/>
  <c r="J227"/>
  <c r="J197"/>
  <c r="BK158"/>
  <c r="J125"/>
  <c r="J300"/>
  <c r="BK291"/>
  <c r="BK251"/>
  <c r="BK232"/>
  <c r="BK219"/>
  <c r="BK200"/>
  <c r="J186"/>
  <c r="J158"/>
  <c r="BK133"/>
  <c i="8" r="J145"/>
  <c r="J138"/>
  <c r="BK132"/>
  <c r="BK125"/>
  <c r="J119"/>
  <c r="BK112"/>
  <c r="J106"/>
  <c r="J98"/>
  <c r="J147"/>
  <c r="J133"/>
  <c r="BK126"/>
  <c r="BK119"/>
  <c r="J108"/>
  <c r="J100"/>
  <c r="J96"/>
  <c r="BK142"/>
  <c r="J132"/>
  <c r="J122"/>
  <c r="BK118"/>
  <c r="BK113"/>
  <c r="J105"/>
  <c r="J93"/>
  <c r="BK145"/>
  <c r="BK135"/>
  <c r="J130"/>
  <c r="J118"/>
  <c r="J104"/>
  <c r="J94"/>
  <c i="9" r="BK85"/>
  <c r="J84"/>
  <c r="BK84"/>
  <c i="10" r="BK285"/>
  <c r="BK277"/>
  <c r="BK267"/>
  <c r="J251"/>
  <c r="BK235"/>
  <c r="BK222"/>
  <c r="BK174"/>
  <c r="BK158"/>
  <c r="J153"/>
  <c r="J147"/>
  <c r="BK143"/>
  <c r="J136"/>
  <c r="J126"/>
  <c r="J122"/>
  <c r="BK106"/>
  <c r="J96"/>
  <c r="BK284"/>
  <c r="J274"/>
  <c r="BK270"/>
  <c r="BK257"/>
  <c r="BK247"/>
  <c r="J241"/>
  <c r="J234"/>
  <c r="BK229"/>
  <c r="BK218"/>
  <c r="J211"/>
  <c r="J206"/>
  <c r="BK172"/>
  <c r="J163"/>
  <c r="BK152"/>
  <c r="J143"/>
  <c r="J135"/>
  <c r="J131"/>
  <c r="BK127"/>
  <c r="J119"/>
  <c r="BK113"/>
  <c r="BK104"/>
  <c r="J98"/>
  <c r="BK289"/>
  <c r="BK287"/>
  <c r="J268"/>
  <c r="BK262"/>
  <c r="J259"/>
  <c r="BK246"/>
  <c r="J240"/>
  <c r="J233"/>
  <c r="J226"/>
  <c r="J223"/>
  <c r="BK217"/>
  <c r="J213"/>
  <c r="J208"/>
  <c r="J203"/>
  <c r="BK196"/>
  <c r="BK190"/>
  <c r="BK185"/>
  <c r="BK178"/>
  <c r="J173"/>
  <c r="BK163"/>
  <c r="J151"/>
  <c r="BK141"/>
  <c r="BK135"/>
  <c r="BK129"/>
  <c r="BK107"/>
  <c r="BK102"/>
  <c r="J92"/>
  <c r="BK281"/>
  <c r="J276"/>
  <c r="J267"/>
  <c r="BK260"/>
  <c r="BK244"/>
  <c r="BK240"/>
  <c r="BK232"/>
  <c r="BK226"/>
  <c r="BK215"/>
  <c r="BK211"/>
  <c r="BK207"/>
  <c r="J198"/>
  <c r="J190"/>
  <c r="BK183"/>
  <c r="J179"/>
  <c r="BK173"/>
  <c r="J155"/>
  <c r="J145"/>
  <c r="BK138"/>
  <c r="J123"/>
  <c r="J116"/>
  <c r="J111"/>
  <c r="J107"/>
  <c r="J100"/>
  <c i="11" r="BK113"/>
  <c r="J104"/>
  <c r="BK88"/>
  <c r="J99"/>
  <c r="J109"/>
  <c r="J102"/>
  <c i="2" l="1" r="P121"/>
  <c r="P102"/>
  <c r="BK147"/>
  <c r="J147"/>
  <c r="J68"/>
  <c r="BK182"/>
  <c r="J182"/>
  <c r="J69"/>
  <c r="P204"/>
  <c r="BK215"/>
  <c r="J215"/>
  <c r="J73"/>
  <c r="BK238"/>
  <c r="J238"/>
  <c r="J74"/>
  <c r="T266"/>
  <c r="R288"/>
  <c r="P317"/>
  <c r="R329"/>
  <c r="P338"/>
  <c i="3" r="T98"/>
  <c r="T95"/>
  <c r="T94"/>
  <c r="T115"/>
  <c r="R145"/>
  <c r="P196"/>
  <c r="P204"/>
  <c r="P203"/>
  <c r="P210"/>
  <c i="4" r="T103"/>
  <c r="P128"/>
  <c r="P189"/>
  <c r="P254"/>
  <c r="T277"/>
  <c r="P292"/>
  <c r="P300"/>
  <c r="BK316"/>
  <c r="J316"/>
  <c r="J76"/>
  <c r="P353"/>
  <c r="R384"/>
  <c r="R393"/>
  <c i="5" r="R92"/>
  <c r="P102"/>
  <c r="P108"/>
  <c r="T112"/>
  <c i="6" r="T93"/>
  <c r="T108"/>
  <c r="P136"/>
  <c r="P159"/>
  <c r="P166"/>
  <c i="7" r="T101"/>
  <c r="P117"/>
  <c r="R146"/>
  <c r="T181"/>
  <c r="T203"/>
  <c r="R210"/>
  <c r="R218"/>
  <c r="R250"/>
  <c r="R290"/>
  <c r="BK299"/>
  <c r="J299"/>
  <c r="J77"/>
  <c i="8" r="P92"/>
  <c r="P115"/>
  <c r="P139"/>
  <c r="P146"/>
  <c i="9" r="BK83"/>
  <c r="J83"/>
  <c r="J61"/>
  <c i="10" r="BK90"/>
  <c r="J90"/>
  <c r="J61"/>
  <c r="BK124"/>
  <c r="J124"/>
  <c r="J62"/>
  <c r="BK159"/>
  <c r="J159"/>
  <c r="J63"/>
  <c r="BK169"/>
  <c r="J169"/>
  <c r="J64"/>
  <c r="T169"/>
  <c r="P186"/>
  <c r="T186"/>
  <c r="T195"/>
  <c r="R252"/>
  <c r="BK269"/>
  <c r="J269"/>
  <c r="J68"/>
  <c r="T269"/>
  <c i="11" r="T90"/>
  <c r="T86"/>
  <c r="T85"/>
  <c i="2" r="R121"/>
  <c r="R102"/>
  <c r="P147"/>
  <c r="R182"/>
  <c r="R204"/>
  <c r="T215"/>
  <c r="T238"/>
  <c r="R266"/>
  <c r="T288"/>
  <c r="R317"/>
  <c r="P329"/>
  <c r="BK338"/>
  <c r="J338"/>
  <c r="J79"/>
  <c i="3" r="BK98"/>
  <c r="J98"/>
  <c r="J66"/>
  <c r="BK115"/>
  <c r="J115"/>
  <c r="J67"/>
  <c r="T145"/>
  <c r="T196"/>
  <c r="R204"/>
  <c r="R203"/>
  <c r="R210"/>
  <c i="4" r="P103"/>
  <c r="P102"/>
  <c r="T128"/>
  <c r="R189"/>
  <c r="T254"/>
  <c r="BK277"/>
  <c r="J277"/>
  <c r="J73"/>
  <c r="T292"/>
  <c r="R300"/>
  <c r="R316"/>
  <c r="R353"/>
  <c r="P384"/>
  <c r="P393"/>
  <c i="5" r="BK92"/>
  <c r="J92"/>
  <c r="J65"/>
  <c r="BK102"/>
  <c r="J102"/>
  <c r="J66"/>
  <c r="BK108"/>
  <c r="J108"/>
  <c r="J67"/>
  <c r="BK112"/>
  <c r="J112"/>
  <c r="J68"/>
  <c i="6" r="BK93"/>
  <c r="BK108"/>
  <c r="J108"/>
  <c r="J66"/>
  <c r="BK136"/>
  <c r="J136"/>
  <c r="J67"/>
  <c r="BK159"/>
  <c r="J159"/>
  <c r="J68"/>
  <c r="BK166"/>
  <c r="J166"/>
  <c r="J69"/>
  <c i="7" r="BK101"/>
  <c r="J101"/>
  <c r="J65"/>
  <c r="T117"/>
  <c r="P146"/>
  <c r="R181"/>
  <c r="P203"/>
  <c r="P210"/>
  <c r="BK218"/>
  <c r="J218"/>
  <c r="J74"/>
  <c r="BK250"/>
  <c r="J250"/>
  <c r="J75"/>
  <c r="T290"/>
  <c r="T299"/>
  <c i="8" r="R92"/>
  <c r="R115"/>
  <c r="R139"/>
  <c r="T146"/>
  <c i="9" r="P83"/>
  <c r="P82"/>
  <c r="P81"/>
  <c i="1" r="AU65"/>
  <c i="10" r="R90"/>
  <c r="R124"/>
  <c r="T159"/>
  <c r="BK195"/>
  <c r="J195"/>
  <c r="J66"/>
  <c i="11" r="BK90"/>
  <c r="J90"/>
  <c r="J62"/>
  <c r="R90"/>
  <c r="R86"/>
  <c r="R85"/>
  <c r="BK101"/>
  <c r="J101"/>
  <c r="J64"/>
  <c r="P101"/>
  <c r="T101"/>
  <c r="P106"/>
  <c i="2" r="BK121"/>
  <c r="J121"/>
  <c r="J67"/>
  <c r="T147"/>
  <c r="T182"/>
  <c r="BK204"/>
  <c r="J204"/>
  <c r="J72"/>
  <c r="P215"/>
  <c r="P238"/>
  <c r="BK266"/>
  <c r="J266"/>
  <c r="J75"/>
  <c r="BK288"/>
  <c r="J288"/>
  <c r="J76"/>
  <c r="T317"/>
  <c r="T329"/>
  <c r="T338"/>
  <c i="3" r="R98"/>
  <c r="R95"/>
  <c r="R94"/>
  <c r="P115"/>
  <c r="BK145"/>
  <c r="J145"/>
  <c r="J68"/>
  <c r="BK196"/>
  <c r="J196"/>
  <c r="J69"/>
  <c r="BK204"/>
  <c r="BK203"/>
  <c r="BK210"/>
  <c r="J210"/>
  <c r="J72"/>
  <c i="4" r="R103"/>
  <c r="R128"/>
  <c r="T189"/>
  <c r="R254"/>
  <c r="R277"/>
  <c r="R275"/>
  <c r="R292"/>
  <c r="T300"/>
  <c r="P316"/>
  <c r="BK353"/>
  <c r="J353"/>
  <c r="J77"/>
  <c r="BK384"/>
  <c r="J384"/>
  <c r="J78"/>
  <c r="BK393"/>
  <c r="J393"/>
  <c r="J79"/>
  <c i="5" r="P92"/>
  <c r="P91"/>
  <c r="T102"/>
  <c r="T108"/>
  <c r="R112"/>
  <c i="6" r="P93"/>
  <c r="P108"/>
  <c r="T136"/>
  <c r="T159"/>
  <c r="T166"/>
  <c i="7" r="R101"/>
  <c r="R117"/>
  <c r="T146"/>
  <c r="P181"/>
  <c r="BK203"/>
  <c r="J203"/>
  <c r="J72"/>
  <c r="BK210"/>
  <c r="J210"/>
  <c r="J73"/>
  <c r="T218"/>
  <c r="P250"/>
  <c r="BK290"/>
  <c r="J290"/>
  <c r="J76"/>
  <c r="P299"/>
  <c i="8" r="BK92"/>
  <c r="BK91"/>
  <c r="J91"/>
  <c r="J64"/>
  <c r="BK115"/>
  <c r="J115"/>
  <c r="J66"/>
  <c r="BK139"/>
  <c r="J139"/>
  <c r="J67"/>
  <c r="BK146"/>
  <c r="J146"/>
  <c r="J68"/>
  <c i="9" r="T83"/>
  <c r="T82"/>
  <c r="T81"/>
  <c i="10" r="P90"/>
  <c r="T124"/>
  <c r="P159"/>
  <c r="R169"/>
  <c r="P195"/>
  <c r="BK252"/>
  <c r="J252"/>
  <c r="J67"/>
  <c i="11" r="P90"/>
  <c r="P86"/>
  <c r="P85"/>
  <c i="1" r="AU67"/>
  <c i="11" r="R101"/>
  <c r="R106"/>
  <c i="2" r="T121"/>
  <c r="T102"/>
  <c r="T101"/>
  <c r="R147"/>
  <c r="P182"/>
  <c r="T204"/>
  <c r="T203"/>
  <c r="R215"/>
  <c r="R238"/>
  <c r="P266"/>
  <c r="P288"/>
  <c r="BK317"/>
  <c r="J317"/>
  <c r="J77"/>
  <c r="BK329"/>
  <c r="J329"/>
  <c r="J78"/>
  <c r="R338"/>
  <c i="3" r="P98"/>
  <c r="P95"/>
  <c r="P94"/>
  <c i="1" r="AU57"/>
  <c i="3" r="R115"/>
  <c r="P145"/>
  <c r="R196"/>
  <c r="T204"/>
  <c r="T203"/>
  <c r="T210"/>
  <c i="4" r="BK103"/>
  <c r="J103"/>
  <c r="J65"/>
  <c r="BK128"/>
  <c r="J128"/>
  <c r="J67"/>
  <c r="BK189"/>
  <c r="J189"/>
  <c r="J68"/>
  <c r="BK254"/>
  <c r="J254"/>
  <c r="J69"/>
  <c r="P277"/>
  <c r="P275"/>
  <c r="BK292"/>
  <c r="J292"/>
  <c r="J74"/>
  <c r="BK300"/>
  <c r="J300"/>
  <c r="J75"/>
  <c r="T316"/>
  <c r="T353"/>
  <c r="T384"/>
  <c r="T393"/>
  <c i="5" r="T92"/>
  <c r="T91"/>
  <c r="T90"/>
  <c r="R102"/>
  <c r="R108"/>
  <c r="P112"/>
  <c i="6" r="R93"/>
  <c r="R108"/>
  <c r="R136"/>
  <c r="R159"/>
  <c r="R166"/>
  <c i="7" r="P101"/>
  <c r="P100"/>
  <c r="BK117"/>
  <c r="J117"/>
  <c r="J67"/>
  <c r="BK146"/>
  <c r="J146"/>
  <c r="J68"/>
  <c r="BK181"/>
  <c r="J181"/>
  <c r="J69"/>
  <c r="R203"/>
  <c r="T210"/>
  <c r="P218"/>
  <c r="T250"/>
  <c r="P290"/>
  <c r="R299"/>
  <c i="8" r="T92"/>
  <c r="T115"/>
  <c r="T139"/>
  <c r="R146"/>
  <c i="9" r="R83"/>
  <c r="R82"/>
  <c r="R81"/>
  <c i="10" r="T90"/>
  <c r="P124"/>
  <c r="R159"/>
  <c r="P169"/>
  <c r="BK186"/>
  <c r="J186"/>
  <c r="J65"/>
  <c r="R186"/>
  <c r="R195"/>
  <c r="P252"/>
  <c r="T252"/>
  <c r="P269"/>
  <c r="R269"/>
  <c i="11" r="BK106"/>
  <c r="J106"/>
  <c r="J65"/>
  <c r="T106"/>
  <c i="2" r="BK200"/>
  <c r="J200"/>
  <c r="J70"/>
  <c r="BK103"/>
  <c r="J103"/>
  <c r="J65"/>
  <c i="7" r="BK109"/>
  <c r="J109"/>
  <c r="J66"/>
  <c i="11" r="BK87"/>
  <c r="J87"/>
  <c r="J61"/>
  <c i="3" r="BK96"/>
  <c r="J96"/>
  <c r="J65"/>
  <c i="2" r="BK115"/>
  <c r="J115"/>
  <c r="J66"/>
  <c i="4" r="BK120"/>
  <c r="J120"/>
  <c r="J66"/>
  <c r="BK272"/>
  <c r="J272"/>
  <c r="J70"/>
  <c i="7" r="BK199"/>
  <c r="J199"/>
  <c r="J70"/>
  <c i="11" r="BK98"/>
  <c r="J98"/>
  <c r="J63"/>
  <c r="J55"/>
  <c r="BE96"/>
  <c r="F55"/>
  <c r="BE94"/>
  <c r="BE109"/>
  <c r="BE111"/>
  <c r="J52"/>
  <c r="BE99"/>
  <c r="BE104"/>
  <c r="BE107"/>
  <c r="BE116"/>
  <c r="E48"/>
  <c r="BE88"/>
  <c r="BE91"/>
  <c r="BE102"/>
  <c r="BE113"/>
  <c i="10" r="E48"/>
  <c r="BE93"/>
  <c r="BE94"/>
  <c r="BE95"/>
  <c r="BE98"/>
  <c r="BE100"/>
  <c r="BE102"/>
  <c r="BE114"/>
  <c r="BE120"/>
  <c r="BE123"/>
  <c r="BE128"/>
  <c r="BE131"/>
  <c r="BE132"/>
  <c r="BE133"/>
  <c r="BE135"/>
  <c r="BE140"/>
  <c r="BE141"/>
  <c r="BE142"/>
  <c r="BE143"/>
  <c r="BE146"/>
  <c r="BE149"/>
  <c r="BE150"/>
  <c r="BE151"/>
  <c r="BE152"/>
  <c r="BE162"/>
  <c r="BE163"/>
  <c r="BE168"/>
  <c r="BE174"/>
  <c r="BE183"/>
  <c r="BE185"/>
  <c r="BE187"/>
  <c r="BE193"/>
  <c r="BE194"/>
  <c r="BE200"/>
  <c r="BE203"/>
  <c r="BE206"/>
  <c r="BE208"/>
  <c r="BE210"/>
  <c r="BE212"/>
  <c r="BE214"/>
  <c r="BE227"/>
  <c r="BE228"/>
  <c r="BE234"/>
  <c r="BE246"/>
  <c r="BE255"/>
  <c r="BE257"/>
  <c r="BE258"/>
  <c r="BE266"/>
  <c r="BE268"/>
  <c r="BE284"/>
  <c r="F55"/>
  <c r="J82"/>
  <c r="BE96"/>
  <c r="BE97"/>
  <c r="BE99"/>
  <c r="BE103"/>
  <c r="BE109"/>
  <c r="BE110"/>
  <c r="BE112"/>
  <c r="BE113"/>
  <c r="BE115"/>
  <c r="BE116"/>
  <c r="BE118"/>
  <c r="BE121"/>
  <c r="BE122"/>
  <c r="BE125"/>
  <c r="BE126"/>
  <c r="BE127"/>
  <c r="BE129"/>
  <c r="BE130"/>
  <c r="BE136"/>
  <c r="BE139"/>
  <c r="BE148"/>
  <c r="BE154"/>
  <c r="BE155"/>
  <c r="BE156"/>
  <c r="BE157"/>
  <c r="BE158"/>
  <c r="BE160"/>
  <c r="BE164"/>
  <c r="BE166"/>
  <c r="BE173"/>
  <c r="BE179"/>
  <c r="BE182"/>
  <c r="BE184"/>
  <c r="BE189"/>
  <c r="BE190"/>
  <c r="BE192"/>
  <c r="BE197"/>
  <c r="BE198"/>
  <c r="BE199"/>
  <c r="BE201"/>
  <c r="BE205"/>
  <c r="BE209"/>
  <c r="BE211"/>
  <c r="BE213"/>
  <c r="BE215"/>
  <c r="BE216"/>
  <c r="BE218"/>
  <c r="BE219"/>
  <c r="BE221"/>
  <c r="BE224"/>
  <c r="BE231"/>
  <c r="BE233"/>
  <c r="BE238"/>
  <c r="BE240"/>
  <c r="BE247"/>
  <c r="BE250"/>
  <c r="BE254"/>
  <c r="BE273"/>
  <c r="BE278"/>
  <c r="BE281"/>
  <c r="BE282"/>
  <c r="BE286"/>
  <c r="BE287"/>
  <c r="BE288"/>
  <c r="BE289"/>
  <c r="BE91"/>
  <c r="BE105"/>
  <c r="BE106"/>
  <c r="BE107"/>
  <c r="BE111"/>
  <c r="BE137"/>
  <c r="BE147"/>
  <c r="BE153"/>
  <c r="BE175"/>
  <c r="BE180"/>
  <c r="BE181"/>
  <c r="BE188"/>
  <c r="BE191"/>
  <c r="BE196"/>
  <c r="BE202"/>
  <c r="BE204"/>
  <c r="BE207"/>
  <c r="BE217"/>
  <c r="BE222"/>
  <c r="BE226"/>
  <c r="BE230"/>
  <c r="BE235"/>
  <c r="BE245"/>
  <c r="BE249"/>
  <c r="BE259"/>
  <c r="BE261"/>
  <c r="BE267"/>
  <c r="BE274"/>
  <c r="BE275"/>
  <c r="BE283"/>
  <c r="BE285"/>
  <c r="J55"/>
  <c r="BE92"/>
  <c r="BE101"/>
  <c r="BE104"/>
  <c r="BE108"/>
  <c r="BE117"/>
  <c r="BE119"/>
  <c r="BE134"/>
  <c r="BE138"/>
  <c r="BE144"/>
  <c r="BE145"/>
  <c r="BE161"/>
  <c r="BE170"/>
  <c r="BE172"/>
  <c r="BE176"/>
  <c r="BE177"/>
  <c r="BE178"/>
  <c r="BE220"/>
  <c r="BE223"/>
  <c r="BE225"/>
  <c r="BE229"/>
  <c r="BE232"/>
  <c r="BE236"/>
  <c r="BE237"/>
  <c r="BE239"/>
  <c r="BE241"/>
  <c r="BE242"/>
  <c r="BE243"/>
  <c r="BE244"/>
  <c r="BE251"/>
  <c r="BE253"/>
  <c r="BE256"/>
  <c r="BE260"/>
  <c r="BE262"/>
  <c r="BE263"/>
  <c r="BE264"/>
  <c r="BE265"/>
  <c r="BE270"/>
  <c r="BE272"/>
  <c r="BE276"/>
  <c r="BE277"/>
  <c r="BE279"/>
  <c r="BE280"/>
  <c i="8" r="J92"/>
  <c r="J65"/>
  <c i="9" r="F78"/>
  <c r="E48"/>
  <c r="BE84"/>
  <c r="BE97"/>
  <c i="8" r="BK90"/>
  <c r="J90"/>
  <c r="J63"/>
  <c i="9" r="J55"/>
  <c r="J75"/>
  <c r="BE85"/>
  <c r="BE94"/>
  <c i="8" r="E50"/>
  <c r="F87"/>
  <c r="BE98"/>
  <c r="BE99"/>
  <c r="BE100"/>
  <c r="BE105"/>
  <c r="BE108"/>
  <c r="BE112"/>
  <c r="BE116"/>
  <c r="BE119"/>
  <c r="BE121"/>
  <c r="BE122"/>
  <c r="BE127"/>
  <c r="BE128"/>
  <c r="BE135"/>
  <c r="BE136"/>
  <c r="BE137"/>
  <c r="BE141"/>
  <c r="J56"/>
  <c r="BE93"/>
  <c r="BE94"/>
  <c r="BE96"/>
  <c r="BE97"/>
  <c r="BE109"/>
  <c r="BE125"/>
  <c r="BE126"/>
  <c r="BE129"/>
  <c r="BE130"/>
  <c r="BE131"/>
  <c r="BE133"/>
  <c r="BE140"/>
  <c r="BE143"/>
  <c r="J87"/>
  <c r="BE95"/>
  <c r="BE101"/>
  <c r="BE102"/>
  <c r="BE106"/>
  <c r="BE111"/>
  <c r="BE117"/>
  <c r="BE118"/>
  <c r="BE120"/>
  <c r="BE124"/>
  <c r="BE132"/>
  <c r="BE138"/>
  <c r="BE103"/>
  <c r="BE104"/>
  <c r="BE107"/>
  <c r="BE110"/>
  <c r="BE113"/>
  <c r="BE114"/>
  <c r="BE123"/>
  <c r="BE134"/>
  <c r="BE142"/>
  <c r="BE144"/>
  <c r="BE145"/>
  <c r="BE147"/>
  <c r="BE148"/>
  <c i="7" r="J56"/>
  <c r="J96"/>
  <c r="BE121"/>
  <c r="BE125"/>
  <c r="BE127"/>
  <c r="BE158"/>
  <c r="BE174"/>
  <c r="BE178"/>
  <c r="BE182"/>
  <c r="BE184"/>
  <c r="BE194"/>
  <c r="BE216"/>
  <c r="BE229"/>
  <c r="BE246"/>
  <c i="6" r="J93"/>
  <c r="J65"/>
  <c i="7" r="E87"/>
  <c r="BE102"/>
  <c r="BE168"/>
  <c r="BE186"/>
  <c r="BE208"/>
  <c r="BE211"/>
  <c r="BE219"/>
  <c r="BE223"/>
  <c r="BE225"/>
  <c r="BE241"/>
  <c r="BE280"/>
  <c r="BE291"/>
  <c r="BE301"/>
  <c r="F59"/>
  <c r="BE106"/>
  <c r="BE110"/>
  <c r="BE118"/>
  <c r="BE133"/>
  <c r="BE147"/>
  <c r="BE151"/>
  <c r="BE189"/>
  <c r="BE204"/>
  <c r="BE232"/>
  <c r="BE251"/>
  <c r="BE261"/>
  <c r="BE267"/>
  <c r="BE274"/>
  <c r="BE288"/>
  <c r="BE297"/>
  <c r="BE309"/>
  <c r="BE311"/>
  <c r="BE140"/>
  <c r="BE162"/>
  <c r="BE191"/>
  <c r="BE197"/>
  <c r="BE200"/>
  <c r="BE214"/>
  <c r="BE227"/>
  <c r="BE235"/>
  <c r="BE237"/>
  <c r="BE248"/>
  <c r="BE295"/>
  <c r="BE300"/>
  <c i="6" r="E50"/>
  <c r="BE105"/>
  <c r="BE112"/>
  <c r="BE116"/>
  <c r="BE118"/>
  <c r="BE119"/>
  <c r="BE120"/>
  <c r="BE121"/>
  <c r="BE124"/>
  <c r="BE128"/>
  <c r="BE134"/>
  <c r="BE138"/>
  <c r="BE141"/>
  <c r="BE149"/>
  <c r="BE151"/>
  <c r="BE153"/>
  <c r="BE161"/>
  <c r="F88"/>
  <c r="BE96"/>
  <c r="BE97"/>
  <c r="BE107"/>
  <c r="BE111"/>
  <c r="BE114"/>
  <c r="BE117"/>
  <c r="BE125"/>
  <c r="BE98"/>
  <c r="BE99"/>
  <c r="BE101"/>
  <c r="BE104"/>
  <c r="BE106"/>
  <c r="BE110"/>
  <c r="BE113"/>
  <c r="BE115"/>
  <c r="BE122"/>
  <c r="BE126"/>
  <c r="BE127"/>
  <c r="BE130"/>
  <c r="BE131"/>
  <c r="BE132"/>
  <c r="BE133"/>
  <c r="BE135"/>
  <c r="BE148"/>
  <c r="BE150"/>
  <c r="BE157"/>
  <c r="BE162"/>
  <c r="BE167"/>
  <c r="BE168"/>
  <c r="BE169"/>
  <c r="J56"/>
  <c r="J59"/>
  <c r="BE94"/>
  <c r="BE95"/>
  <c r="BE100"/>
  <c r="BE102"/>
  <c r="BE103"/>
  <c r="BE109"/>
  <c r="BE123"/>
  <c r="BE129"/>
  <c r="BE137"/>
  <c r="BE139"/>
  <c r="BE140"/>
  <c r="BE144"/>
  <c r="BE146"/>
  <c r="BE152"/>
  <c r="BE155"/>
  <c r="BE160"/>
  <c r="BE163"/>
  <c r="BE164"/>
  <c r="BE165"/>
  <c i="5" r="F59"/>
  <c r="E78"/>
  <c r="J84"/>
  <c r="J87"/>
  <c r="BE95"/>
  <c r="BE99"/>
  <c r="BE113"/>
  <c r="BE103"/>
  <c r="BE104"/>
  <c r="BE105"/>
  <c r="BE110"/>
  <c r="BE111"/>
  <c r="BE93"/>
  <c r="BE94"/>
  <c r="BE101"/>
  <c r="BE109"/>
  <c r="BE114"/>
  <c r="BE96"/>
  <c r="BE97"/>
  <c r="BE98"/>
  <c r="BE100"/>
  <c r="BE106"/>
  <c r="BE107"/>
  <c i="3" r="J204"/>
  <c r="J71"/>
  <c i="4" r="F59"/>
  <c r="J95"/>
  <c r="BE108"/>
  <c r="BE113"/>
  <c r="BE165"/>
  <c r="BE173"/>
  <c r="BE188"/>
  <c r="BE190"/>
  <c r="BE195"/>
  <c r="BE202"/>
  <c r="BE228"/>
  <c r="BE245"/>
  <c r="BE255"/>
  <c r="BE257"/>
  <c r="BE259"/>
  <c r="BE290"/>
  <c r="BE293"/>
  <c r="BE296"/>
  <c r="BE309"/>
  <c r="BE312"/>
  <c r="BE324"/>
  <c r="BE349"/>
  <c r="BE367"/>
  <c r="BE373"/>
  <c r="BE382"/>
  <c r="E50"/>
  <c r="BE104"/>
  <c r="BE145"/>
  <c r="BE156"/>
  <c r="BE163"/>
  <c r="BE169"/>
  <c r="BE182"/>
  <c r="BE211"/>
  <c r="BE220"/>
  <c r="BE232"/>
  <c r="BE238"/>
  <c r="BE251"/>
  <c r="BE262"/>
  <c r="BE288"/>
  <c r="BE304"/>
  <c r="BE307"/>
  <c r="BE326"/>
  <c r="BE328"/>
  <c r="BE340"/>
  <c r="BE354"/>
  <c r="BE359"/>
  <c r="BE380"/>
  <c r="BE395"/>
  <c r="BE401"/>
  <c r="BE414"/>
  <c i="3" r="J203"/>
  <c r="J70"/>
  <c i="4" r="J59"/>
  <c r="BE121"/>
  <c r="BE134"/>
  <c r="BE137"/>
  <c r="BE139"/>
  <c r="BE141"/>
  <c r="BE149"/>
  <c r="BE224"/>
  <c r="BE264"/>
  <c r="BE270"/>
  <c r="BE273"/>
  <c r="BE278"/>
  <c r="BE284"/>
  <c r="BE285"/>
  <c r="BE298"/>
  <c r="BE314"/>
  <c r="BE322"/>
  <c r="BE333"/>
  <c r="BE344"/>
  <c r="BE351"/>
  <c r="BE362"/>
  <c r="BE378"/>
  <c r="BE391"/>
  <c r="BE116"/>
  <c r="BE129"/>
  <c r="BE132"/>
  <c r="BE180"/>
  <c r="BE185"/>
  <c r="BE217"/>
  <c r="BE235"/>
  <c r="BE267"/>
  <c r="BE281"/>
  <c r="BE301"/>
  <c r="BE317"/>
  <c r="BE338"/>
  <c r="BE375"/>
  <c r="BE385"/>
  <c r="BE389"/>
  <c r="BE394"/>
  <c i="3" r="BE110"/>
  <c r="BE114"/>
  <c r="BE116"/>
  <c r="BE119"/>
  <c r="BE128"/>
  <c r="BE134"/>
  <c r="BE135"/>
  <c r="BE138"/>
  <c r="BE143"/>
  <c r="BE147"/>
  <c r="BE154"/>
  <c r="BE158"/>
  <c r="BE159"/>
  <c r="BE164"/>
  <c r="BE165"/>
  <c r="BE166"/>
  <c r="BE173"/>
  <c r="BE180"/>
  <c r="BE182"/>
  <c r="BE184"/>
  <c r="BE189"/>
  <c r="BE192"/>
  <c r="BE198"/>
  <c r="BE201"/>
  <c r="BE206"/>
  <c r="BE207"/>
  <c r="BE208"/>
  <c r="BE209"/>
  <c r="J56"/>
  <c r="J59"/>
  <c r="BE97"/>
  <c r="BE104"/>
  <c r="BE107"/>
  <c r="BE108"/>
  <c r="BE113"/>
  <c r="BE118"/>
  <c r="BE127"/>
  <c r="BE137"/>
  <c r="BE139"/>
  <c r="BE141"/>
  <c r="BE150"/>
  <c r="BE151"/>
  <c r="BE152"/>
  <c r="BE153"/>
  <c r="BE155"/>
  <c r="BE157"/>
  <c r="BE162"/>
  <c r="BE163"/>
  <c r="BE169"/>
  <c r="BE170"/>
  <c r="BE172"/>
  <c r="BE174"/>
  <c r="BE179"/>
  <c r="BE181"/>
  <c r="BE183"/>
  <c r="BE185"/>
  <c r="BE187"/>
  <c r="BE191"/>
  <c r="BE100"/>
  <c r="BE111"/>
  <c r="BE112"/>
  <c r="BE120"/>
  <c r="BE124"/>
  <c r="BE142"/>
  <c r="BE149"/>
  <c r="BE156"/>
  <c r="BE160"/>
  <c r="BE161"/>
  <c r="BE168"/>
  <c r="BE175"/>
  <c r="BE177"/>
  <c r="BE188"/>
  <c r="BE195"/>
  <c r="BE199"/>
  <c r="BE200"/>
  <c r="BE202"/>
  <c r="BE205"/>
  <c r="E50"/>
  <c r="F59"/>
  <c r="BE99"/>
  <c r="BE101"/>
  <c r="BE102"/>
  <c r="BE103"/>
  <c r="BE105"/>
  <c r="BE106"/>
  <c r="BE109"/>
  <c r="BE117"/>
  <c r="BE121"/>
  <c r="BE122"/>
  <c r="BE123"/>
  <c r="BE125"/>
  <c r="BE126"/>
  <c r="BE129"/>
  <c r="BE130"/>
  <c r="BE131"/>
  <c r="BE132"/>
  <c r="BE133"/>
  <c r="BE136"/>
  <c r="BE140"/>
  <c r="BE144"/>
  <c r="BE146"/>
  <c r="BE148"/>
  <c r="BE167"/>
  <c r="BE171"/>
  <c r="BE176"/>
  <c r="BE178"/>
  <c r="BE186"/>
  <c r="BE190"/>
  <c r="BE193"/>
  <c r="BE194"/>
  <c r="BE197"/>
  <c r="BE211"/>
  <c r="BE212"/>
  <c r="BE213"/>
  <c i="2" r="J56"/>
  <c r="E89"/>
  <c r="BE130"/>
  <c r="BE132"/>
  <c r="BE168"/>
  <c r="BE192"/>
  <c r="BE205"/>
  <c r="J59"/>
  <c r="F98"/>
  <c r="BE112"/>
  <c r="BE116"/>
  <c r="BE140"/>
  <c r="BE160"/>
  <c r="BE173"/>
  <c r="BE185"/>
  <c r="BE190"/>
  <c r="BE213"/>
  <c r="BE223"/>
  <c r="BE229"/>
  <c r="BE235"/>
  <c r="BE239"/>
  <c r="BE242"/>
  <c r="BE246"/>
  <c r="BE258"/>
  <c r="BE260"/>
  <c r="BE261"/>
  <c r="BE264"/>
  <c r="BE267"/>
  <c r="BE270"/>
  <c r="BE272"/>
  <c r="BE276"/>
  <c r="BE289"/>
  <c r="BE298"/>
  <c r="BE301"/>
  <c r="BE304"/>
  <c r="BE306"/>
  <c r="BE310"/>
  <c r="BE313"/>
  <c r="BE315"/>
  <c r="BE318"/>
  <c r="BE322"/>
  <c r="BE325"/>
  <c r="BE334"/>
  <c r="BE336"/>
  <c r="BE339"/>
  <c r="BE340"/>
  <c r="BE353"/>
  <c r="BE104"/>
  <c r="BE122"/>
  <c r="BE177"/>
  <c r="BE181"/>
  <c r="BE183"/>
  <c r="BE187"/>
  <c r="BE195"/>
  <c r="BE198"/>
  <c r="BE201"/>
  <c r="BE208"/>
  <c r="BE330"/>
  <c r="BE148"/>
  <c r="BE153"/>
  <c r="BE180"/>
  <c r="BE210"/>
  <c r="BE216"/>
  <c r="BE220"/>
  <c r="BE226"/>
  <c r="BE233"/>
  <c r="BE236"/>
  <c r="BE244"/>
  <c r="BE249"/>
  <c r="BE251"/>
  <c r="BE253"/>
  <c r="BE257"/>
  <c r="BE263"/>
  <c r="BE280"/>
  <c r="BE284"/>
  <c r="BE286"/>
  <c r="BE292"/>
  <c r="BE294"/>
  <c r="BE296"/>
  <c r="BE327"/>
  <c r="BE366"/>
  <c r="J36"/>
  <c i="1" r="AW56"/>
  <c i="3" r="F39"/>
  <c i="1" r="BD57"/>
  <c i="4" r="F37"/>
  <c i="1" r="BB59"/>
  <c i="5" r="F38"/>
  <c i="1" r="BC60"/>
  <c i="5" r="F36"/>
  <c i="1" r="BA60"/>
  <c i="6" r="F37"/>
  <c i="1" r="BB61"/>
  <c i="6" r="J36"/>
  <c i="1" r="AW61"/>
  <c i="7" r="F39"/>
  <c i="1" r="BD63"/>
  <c i="8" r="J36"/>
  <c i="1" r="AW64"/>
  <c i="9" r="F35"/>
  <c i="1" r="BB65"/>
  <c i="9" r="F37"/>
  <c i="1" r="BD65"/>
  <c i="10" r="F37"/>
  <c i="1" r="BD66"/>
  <c i="11" r="J34"/>
  <c i="1" r="AW67"/>
  <c r="AS54"/>
  <c i="2" r="F37"/>
  <c i="1" r="BB56"/>
  <c i="2" r="F38"/>
  <c i="1" r="BC56"/>
  <c i="3" r="J36"/>
  <c i="1" r="AW57"/>
  <c i="4" r="F36"/>
  <c i="1" r="BA59"/>
  <c i="4" r="F38"/>
  <c i="1" r="BC59"/>
  <c i="6" r="F39"/>
  <c i="1" r="BD61"/>
  <c i="7" r="F36"/>
  <c i="1" r="BA63"/>
  <c i="8" r="F39"/>
  <c i="1" r="BD64"/>
  <c i="9" r="F36"/>
  <c i="1" r="BC65"/>
  <c i="9" r="F34"/>
  <c i="1" r="BA65"/>
  <c i="10" r="J34"/>
  <c i="1" r="AW66"/>
  <c i="11" r="F36"/>
  <c i="1" r="BC67"/>
  <c i="2" r="F36"/>
  <c i="1" r="BA56"/>
  <c i="3" r="F37"/>
  <c i="1" r="BB57"/>
  <c i="4" r="J36"/>
  <c i="1" r="AW59"/>
  <c i="5" r="J36"/>
  <c i="1" r="AW60"/>
  <c i="5" r="F37"/>
  <c i="1" r="BB60"/>
  <c i="5" r="F39"/>
  <c i="1" r="BD60"/>
  <c i="6" r="F36"/>
  <c i="1" r="BA61"/>
  <c i="7" r="F37"/>
  <c i="1" r="BB63"/>
  <c i="8" r="F36"/>
  <c i="1" r="BA64"/>
  <c i="8" r="F37"/>
  <c i="1" r="BB64"/>
  <c i="10" r="F36"/>
  <c i="1" r="BC66"/>
  <c i="11" r="F35"/>
  <c i="1" r="BB67"/>
  <c i="11" r="F37"/>
  <c i="1" r="BD67"/>
  <c i="2" r="F39"/>
  <c i="1" r="BD56"/>
  <c i="3" r="F36"/>
  <c i="1" r="BA57"/>
  <c i="3" r="F38"/>
  <c i="1" r="BC57"/>
  <c i="4" r="F39"/>
  <c i="1" r="BD59"/>
  <c i="6" r="F38"/>
  <c i="1" r="BC61"/>
  <c i="7" r="F38"/>
  <c i="1" r="BC63"/>
  <c i="7" r="J36"/>
  <c i="1" r="AW63"/>
  <c i="8" r="F38"/>
  <c i="1" r="BC64"/>
  <c i="9" r="J34"/>
  <c i="1" r="AW65"/>
  <c i="10" r="F35"/>
  <c i="1" r="BB66"/>
  <c i="10" r="F34"/>
  <c i="1" r="BA66"/>
  <c i="11" r="F34"/>
  <c i="1" r="BA67"/>
  <c i="4" l="1" r="R102"/>
  <c r="R101"/>
  <c i="10" r="R89"/>
  <c r="R88"/>
  <c i="7" r="P202"/>
  <c i="2" r="R203"/>
  <c r="R101"/>
  <c i="7" r="T202"/>
  <c r="T100"/>
  <c r="T99"/>
  <c i="6" r="T92"/>
  <c r="T91"/>
  <c i="4" r="T275"/>
  <c r="T102"/>
  <c r="T101"/>
  <c i="10" r="T89"/>
  <c r="T88"/>
  <c r="P89"/>
  <c r="P88"/>
  <c i="1" r="AU66"/>
  <c i="2" r="P203"/>
  <c r="P101"/>
  <c i="1" r="AU56"/>
  <c i="8" r="T91"/>
  <c r="T90"/>
  <c i="6" r="BK92"/>
  <c r="BK91"/>
  <c r="J91"/>
  <c i="4" r="P101"/>
  <c i="1" r="AU59"/>
  <c i="8" r="P91"/>
  <c r="P90"/>
  <c i="1" r="AU64"/>
  <c i="5" r="R91"/>
  <c r="R90"/>
  <c i="7" r="R202"/>
  <c r="P99"/>
  <c i="1" r="AU63"/>
  <c i="6" r="R92"/>
  <c r="R91"/>
  <c i="7" r="R100"/>
  <c r="R99"/>
  <c i="6" r="P92"/>
  <c r="P91"/>
  <c i="1" r="AU61"/>
  <c i="5" r="P90"/>
  <c i="1" r="AU60"/>
  <c i="8" r="R91"/>
  <c r="R90"/>
  <c i="2" r="BK203"/>
  <c r="J203"/>
  <c r="J71"/>
  <c i="3" r="BK95"/>
  <c r="J95"/>
  <c r="J64"/>
  <c i="4" r="BK275"/>
  <c r="J275"/>
  <c r="J71"/>
  <c i="9" r="BK82"/>
  <c r="J82"/>
  <c r="J60"/>
  <c i="2" r="BK102"/>
  <c r="J102"/>
  <c r="J64"/>
  <c i="4" r="BK102"/>
  <c r="J102"/>
  <c r="J64"/>
  <c i="7" r="BK100"/>
  <c r="J100"/>
  <c r="J64"/>
  <c i="5" r="BK91"/>
  <c r="J91"/>
  <c r="J64"/>
  <c i="11" r="BK86"/>
  <c r="BK85"/>
  <c r="J85"/>
  <c r="J59"/>
  <c i="7" r="BK202"/>
  <c r="J202"/>
  <c r="J71"/>
  <c i="10" r="BK89"/>
  <c r="J89"/>
  <c r="J60"/>
  <c i="1" r="BA55"/>
  <c r="AW55"/>
  <c r="BC55"/>
  <c r="AY55"/>
  <c r="BB55"/>
  <c i="3" r="F35"/>
  <c i="1" r="AZ57"/>
  <c i="5" r="J35"/>
  <c i="1" r="AV60"/>
  <c r="AT60"/>
  <c i="6" r="F35"/>
  <c i="1" r="AZ61"/>
  <c r="BA58"/>
  <c r="AW58"/>
  <c r="BC58"/>
  <c r="AY58"/>
  <c i="7" r="F35"/>
  <c i="1" r="AZ63"/>
  <c i="11" r="F33"/>
  <c i="1" r="AZ67"/>
  <c i="6" r="J32"/>
  <c i="1" r="AG61"/>
  <c i="2" r="J35"/>
  <c i="1" r="AV56"/>
  <c r="AT56"/>
  <c i="4" r="J35"/>
  <c i="1" r="AV59"/>
  <c r="AT59"/>
  <c i="8" r="F35"/>
  <c i="1" r="AZ64"/>
  <c r="BA62"/>
  <c r="AW62"/>
  <c i="8" r="J32"/>
  <c i="1" r="AG64"/>
  <c i="9" r="F33"/>
  <c i="1" r="AZ65"/>
  <c i="10" r="J33"/>
  <c i="1" r="AV66"/>
  <c r="AT66"/>
  <c i="2" r="F35"/>
  <c i="1" r="AZ56"/>
  <c i="4" r="F35"/>
  <c i="1" r="AZ59"/>
  <c r="BC62"/>
  <c r="AY62"/>
  <c r="BD62"/>
  <c i="8" r="J35"/>
  <c i="1" r="AV64"/>
  <c r="AT64"/>
  <c r="BB62"/>
  <c r="AX62"/>
  <c i="9" r="J33"/>
  <c i="1" r="AV65"/>
  <c r="AT65"/>
  <c i="11" r="J33"/>
  <c i="1" r="AV67"/>
  <c r="AT67"/>
  <c r="BD55"/>
  <c i="3" r="J35"/>
  <c i="1" r="AV57"/>
  <c r="AT57"/>
  <c i="5" r="F35"/>
  <c i="1" r="AZ60"/>
  <c i="6" r="J35"/>
  <c i="1" r="AV61"/>
  <c r="AT61"/>
  <c r="AN61"/>
  <c r="BD58"/>
  <c r="BB58"/>
  <c r="AX58"/>
  <c i="7" r="J35"/>
  <c i="1" r="AV63"/>
  <c r="AT63"/>
  <c i="10" r="F33"/>
  <c i="1" r="AZ66"/>
  <c r="AU55"/>
  <c i="4" l="1" r="BK101"/>
  <c r="J101"/>
  <c i="10" r="BK88"/>
  <c r="J88"/>
  <c r="J59"/>
  <c i="5" r="BK90"/>
  <c r="J90"/>
  <c r="J63"/>
  <c i="9" r="BK81"/>
  <c r="J81"/>
  <c r="J59"/>
  <c i="3" r="BK94"/>
  <c r="J94"/>
  <c i="11" r="J86"/>
  <c r="J60"/>
  <c i="7" r="BK99"/>
  <c r="J99"/>
  <c i="6" r="J92"/>
  <c r="J64"/>
  <c i="2" r="BK101"/>
  <c r="J101"/>
  <c r="J63"/>
  <c i="6" r="J63"/>
  <c i="1" r="AN64"/>
  <c i="8" r="J41"/>
  <c i="6" r="J41"/>
  <c i="1" r="AU58"/>
  <c i="11" r="J30"/>
  <c i="1" r="AG67"/>
  <c r="AX55"/>
  <c r="BA54"/>
  <c r="W30"/>
  <c r="AU62"/>
  <c i="3" r="J32"/>
  <c i="1" r="AG57"/>
  <c r="AZ62"/>
  <c r="AV62"/>
  <c r="AT62"/>
  <c r="BB54"/>
  <c r="W31"/>
  <c i="4" r="J32"/>
  <c i="1" r="AG59"/>
  <c i="7" r="J32"/>
  <c i="1" r="AG63"/>
  <c r="AZ58"/>
  <c r="AV58"/>
  <c r="AT58"/>
  <c r="BC54"/>
  <c r="AY54"/>
  <c r="AZ55"/>
  <c r="AV55"/>
  <c r="AT55"/>
  <c r="BD54"/>
  <c r="W33"/>
  <c i="11" l="1" r="J39"/>
  <c i="3" r="J41"/>
  <c i="4" r="J41"/>
  <c i="7" r="J41"/>
  <c r="J63"/>
  <c i="3" r="J63"/>
  <c i="4" r="J63"/>
  <c i="1" r="AN59"/>
  <c r="AG62"/>
  <c r="AN67"/>
  <c r="AN57"/>
  <c r="AN63"/>
  <c r="AU54"/>
  <c r="AN62"/>
  <c i="5" r="J32"/>
  <c i="1" r="AG60"/>
  <c r="AG58"/>
  <c r="AX54"/>
  <c i="2" r="J32"/>
  <c i="1" r="AG56"/>
  <c r="AG55"/>
  <c i="10" r="J30"/>
  <c i="1" r="AG66"/>
  <c r="AN66"/>
  <c r="AW54"/>
  <c r="AK30"/>
  <c r="AZ54"/>
  <c r="W29"/>
  <c i="9" r="J30"/>
  <c i="1" r="AG65"/>
  <c r="W32"/>
  <c i="9" l="1" r="J39"/>
  <c i="10" r="J39"/>
  <c i="5" r="J41"/>
  <c i="2" r="J41"/>
  <c i="1" r="AN60"/>
  <c r="AN56"/>
  <c r="AN65"/>
  <c r="AN58"/>
  <c r="AN55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<sst xmlns="http://schemas.openxmlformats.org/spreadsheetml/2006/main">
  <si>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</si>
  <si>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</si>
  <si>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</si>
  <si>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</si>
  <si>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</si>
  <si>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{1750f8af-35b9-4d39-8530-a42d481a89b5}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</si>
  <si>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</si>
  <si>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</si>
  <si>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</si>
  <si>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</si>
  <si>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</si>
  <si>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</si>
  <si>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</si>
  <si>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</si>
  <si>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2025-043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</si>
  <si>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</si>
  <si>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</si>
  <si>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kolejí objekt C VŠB-TU Ostrava</t>
  </si>
  <si>
    <t>KSO:</t>
  </si>
  <si>
    <t/>
  </si>
  <si>
    <t>CC-CZ:</t>
  </si>
  <si>
    <t>Místo:</t>
  </si>
  <si>
    <t>Ostrava Poruba</t>
  </si>
  <si>
    <t>Datum:</t>
  </si>
  <si>
    <t>7. 3. 2025</t>
  </si>
  <si>
    <t>Zadavatel:</t>
  </si>
  <si>
    <t>IČ:</t>
  </si>
  <si>
    <t xml:space="preserve">VŠB TU Ostrava  - Ubytovací, Stravovací služby</t>
  </si>
  <si>
    <t>DIČ:</t>
  </si>
  <si>
    <t>Účastník:</t>
  </si>
  <si>
    <t>Vyplň údaj</t>
  </si>
  <si>
    <t>Projektant:</t>
  </si>
  <si>
    <t>ing. arch. Tomáš Kudělka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</si>
  <si>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</si>
  <si>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</si>
  <si>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</si>
  <si>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</si>
  <si>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</si>
  <si>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</si>
  <si>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</si>
  <si>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</si>
  <si>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</si>
  <si>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</si>
  <si>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</si>
  <si>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</si>
  <si>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</si>
  <si>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</si>
  <si>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</si>
  <si>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</si>
  <si>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</si>
  <si>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</si>
  <si>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</si>
  <si>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</si>
  <si>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</si>
  <si>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</si>
  <si>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</si>
  <si>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</si>
  <si>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</si>
  <si>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</si>
  <si>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</si>
  <si>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</si>
  <si>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</si>
  <si>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</si>
  <si>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</si>
  <si>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</si>
  <si>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</si>
  <si>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</si>
  <si>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</si>
  <si>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</si>
  <si>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</si>
  <si>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</si>
  <si>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</si>
  <si>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</si>
  <si>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</si>
  <si>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</si>
  <si>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</si>
  <si>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</si>
  <si>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Společné prostory</t>
  </si>
  <si>
    <t>STA</t>
  </si>
  <si>
    <t>1</t>
  </si>
  <si>
    <t>{40b160d5-1c29-4a6a-a693-96be847d628e}</t>
  </si>
  <si>
    <t>2</t>
  </si>
  <si>
    <t>/</t>
  </si>
  <si>
    <t>A1</t>
  </si>
  <si>
    <t>Stavební práce</t>
  </si>
  <si>
    <t>Soupis</t>
  </si>
  <si>
    <t>{ae3b1cc8-5d9a-4b31-b1f2-3960f78438ea}</t>
  </si>
  <si>
    <t>A2</t>
  </si>
  <si>
    <t>ZTI</t>
  </si>
  <si>
    <t>{fba5ccda-8566-4b80-8d49-04d51569ca2f}</t>
  </si>
  <si>
    <t>B</t>
  </si>
  <si>
    <t>Buňky premium</t>
  </si>
  <si>
    <t>{d03b5b13-03dd-4c61-bcbd-c80f7a3364fd}</t>
  </si>
  <si>
    <t>B1</t>
  </si>
  <si>
    <t>{68d21682-3288-4299-9914-803cd8a4b812}</t>
  </si>
  <si>
    <t>B2</t>
  </si>
  <si>
    <t>ÜT</t>
  </si>
  <si>
    <t>{8005adc9-c57a-42f1-a8db-7ca2e6aaa539}</t>
  </si>
  <si>
    <t>B3</t>
  </si>
  <si>
    <t>{f2d32e04-e4ce-4e37-a600-40577b1422c9}</t>
  </si>
  <si>
    <t>C</t>
  </si>
  <si>
    <t>Buňky standard</t>
  </si>
  <si>
    <t>{79f65044-52b3-4613-8dec-2279a5802277}</t>
  </si>
  <si>
    <t>C1</t>
  </si>
  <si>
    <t>{96b8d71d-51cf-441a-b69e-97ee0219485e}</t>
  </si>
  <si>
    <t>C2</t>
  </si>
  <si>
    <t>{e01c6ab6-be84-489b-aca6-d7b1e4bb5b63}</t>
  </si>
  <si>
    <t>Přízemí malby</t>
  </si>
  <si>
    <t>{c5ac91a2-beec-4d0e-9a1e-c0bdda64760c}</t>
  </si>
  <si>
    <t>E</t>
  </si>
  <si>
    <t>Elektroinstalace</t>
  </si>
  <si>
    <t>{809191d0-8aa4-4a5b-921c-46caaaa79b0f}</t>
  </si>
  <si>
    <t>V</t>
  </si>
  <si>
    <t>VRN</t>
  </si>
  <si>
    <t>{9e1898e1-258d-43d7-b689-8ccc85015aa7}</t>
  </si>
  <si>
    <t>KRYCÍ LIST SOUPISU PRACÍ</t>
  </si>
  <si>
    <t>Objekt:</t>
  </si>
  <si>
    <t>A - Společné prostory</t>
  </si>
  <si>
    <t>Soupis:</t>
  </si>
  <si>
    <t>A1 -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</si>
  <si>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</si>
  <si>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</si>
  <si>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</si>
  <si>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</si>
  <si>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</si>
  <si>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</si>
  <si>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</si>
  <si>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</si>
  <si>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</si>
  <si>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</si>
  <si>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</si>
  <si>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</si>
  <si>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</si>
  <si>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</si>
  <si>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</si>
  <si>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</si>
  <si>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</si>
  <si>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</si>
  <si>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</si>
  <si>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</si>
  <si>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</si>
  <si>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</si>
  <si>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</si>
  <si>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</si>
  <si>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</si>
  <si>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</si>
  <si>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</si>
  <si>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</si>
  <si>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</si>
  <si>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</si>
  <si>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</si>
  <si>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</si>
  <si>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</si>
  <si>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</si>
  <si>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</si>
  <si>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</si>
  <si>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</si>
  <si>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</si>
  <si>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</si>
  <si>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</si>
  <si>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Příčky z pórobetonových tvárnic hladkých na tenké maltové lože objemová hmotnost do 500 kg/m3, tloušťka příčky 100 mm</t>
  </si>
  <si>
    <t>m2</t>
  </si>
  <si>
    <t>CS ÚRS 2025 01</t>
  </si>
  <si>
    <t>4</t>
  </si>
  <si>
    <t>-982200434</t>
  </si>
  <si>
    <t>Online PSC</t>
  </si>
  <si>
    <t>https://podminky.urs.cz/item/CS_URS_2025_01/342272225</t>
  </si>
  <si>
    <t>VV</t>
  </si>
  <si>
    <t>jádro úklidová komora</t>
  </si>
  <si>
    <t>2,675*0,81*6</t>
  </si>
  <si>
    <t>stupačky L3, L4</t>
  </si>
  <si>
    <t>(0,35+0,35)*(2,675*6)+(0,35*2+0,65)*3,3</t>
  </si>
  <si>
    <t>(0,4+0,25)*(2,675*6)</t>
  </si>
  <si>
    <t>Součet</t>
  </si>
  <si>
    <t>342291121</t>
  </si>
  <si>
    <t>Ukotvení příček plochými kotvami, do konstrukce cihelné</t>
  </si>
  <si>
    <t>m</t>
  </si>
  <si>
    <t>1698650565</t>
  </si>
  <si>
    <t>https://podminky.urs.cz/item/CS_URS_2025_01/342291121</t>
  </si>
  <si>
    <t>2,675*2*6</t>
  </si>
  <si>
    <t>Vodorovné konstrukce</t>
  </si>
  <si>
    <t>411388631</t>
  </si>
  <si>
    <t>Zabetonování otvorů ve stropech nebo v klenbách včetně lešení, bednění, odbednění a výztuže (materiál v ceně) ze suchých směsí, tl. do 150 mm ve stropech železobetonových, tvárnicových a prefabrikovaných plochy přes 0,25 do 1 m2</t>
  </si>
  <si>
    <t>-607714159</t>
  </si>
  <si>
    <t>https://podminky.urs.cz/item/CS_URS_2025_01/411388631</t>
  </si>
  <si>
    <t>P</t>
  </si>
  <si>
    <t>Poznámka k položce:_x000d_
včetně složitosti v prostoru instalačních jader a osazování prostupek (viz ZTI)</t>
  </si>
  <si>
    <t>konstrukce stropu v jádru - úklid</t>
  </si>
  <si>
    <t>0,53*1,3*0,1*6</t>
  </si>
  <si>
    <t>6</t>
  </si>
  <si>
    <t>Úpravy povrchů, podlahy a osazování výplní</t>
  </si>
  <si>
    <t>612131121</t>
  </si>
  <si>
    <t>Podkladní a spojovací vrstva vnitřních omítaných ploch penetrace disperzní nanášená ručně stěn</t>
  </si>
  <si>
    <t>187830705</t>
  </si>
  <si>
    <t>https://podminky.urs.cz/item/CS_URS_2025_01/612131121</t>
  </si>
  <si>
    <t>(0,35+0,35)*(2,675*6)</t>
  </si>
  <si>
    <t>5</t>
  </si>
  <si>
    <t>612142001</t>
  </si>
  <si>
    <t>Pletivo vnitřních ploch v ploše nebo pruzích, na plném podkladu sklovláknité vtlačené do tmelu včetně tmelu stěn</t>
  </si>
  <si>
    <t>563394871</t>
  </si>
  <si>
    <t>https://podminky.urs.cz/item/CS_URS_2025_01/612142001</t>
  </si>
  <si>
    <t>612311131</t>
  </si>
  <si>
    <t>Vápenný štuk vnitřních ploch tloušťky do 3 mm svislých konstrukcí stěn</t>
  </si>
  <si>
    <t>261768068</t>
  </si>
  <si>
    <t>https://podminky.urs.cz/item/CS_URS_2025_01/612311131</t>
  </si>
  <si>
    <t>(2,675-1,5)*0,81*6</t>
  </si>
  <si>
    <t>(0,35+0,35)*2,675*6</t>
  </si>
  <si>
    <t>7</t>
  </si>
  <si>
    <t>619995001</t>
  </si>
  <si>
    <t>Začištění omítek (s dodáním hmot) kolem oken, dveří, podlah, obkladů apod.</t>
  </si>
  <si>
    <t>-548645136</t>
  </si>
  <si>
    <t>https://podminky.urs.cz/item/CS_URS_2025_01/619995001</t>
  </si>
  <si>
    <t>začištění kolem nových vyzdívek</t>
  </si>
  <si>
    <t>2,657*2*6</t>
  </si>
  <si>
    <t>2*2,675*6</t>
  </si>
  <si>
    <t>2*(2,675*6+3,3)</t>
  </si>
  <si>
    <t>9</t>
  </si>
  <si>
    <t>Ostatní konstrukce a práce, bourání</t>
  </si>
  <si>
    <t>8</t>
  </si>
  <si>
    <t>949101111</t>
  </si>
  <si>
    <t>Lešení pomocné pracovní pro objekty pozemních staveb pro zatížení do 150 kg/m2, o výšce lešeňové podlahy do 1,9 m</t>
  </si>
  <si>
    <t>-772988113</t>
  </si>
  <si>
    <t>https://podminky.urs.cz/item/CS_URS_2025_01/949101111</t>
  </si>
  <si>
    <t>156,56*6</t>
  </si>
  <si>
    <t>536,9+470,18</t>
  </si>
  <si>
    <t>952901111</t>
  </si>
  <si>
    <t>Vyčištění budov nebo objektů před předáním do užívání budov bytové nebo občanské výstavby, světlé výšky podlaží do 4 m</t>
  </si>
  <si>
    <t>1957264604</t>
  </si>
  <si>
    <t>https://podminky.urs.cz/item/CS_URS_2025_01/952901111</t>
  </si>
  <si>
    <t>Poznámka k položce:_x000d_
provozní čištění stavby při provozu</t>
  </si>
  <si>
    <t>(150,56+2,4*2,37+0,5*3,0)*6</t>
  </si>
  <si>
    <t>2,19*6+1,13*6</t>
  </si>
  <si>
    <t>(536,9+470,18)*0,5</t>
  </si>
  <si>
    <t>10</t>
  </si>
  <si>
    <t>962031011</t>
  </si>
  <si>
    <t>Bourání příček nebo přizdívek z cihel děrovaných, tl. do 100 mm</t>
  </si>
  <si>
    <t>1261889446</t>
  </si>
  <si>
    <t>https://podminky.urs.cz/item/CS_URS_2025_01/962031011</t>
  </si>
  <si>
    <t>11</t>
  </si>
  <si>
    <t>963012510</t>
  </si>
  <si>
    <t>Bourání stropů z desek nebo panelů železobetonových prefabrikovaných s dutinami z desek, š. do 300 mm tl. do 140 mm</t>
  </si>
  <si>
    <t>m3</t>
  </si>
  <si>
    <t>-1348731249</t>
  </si>
  <si>
    <t>https://podminky.urs.cz/item/CS_URS_2025_01/963012510</t>
  </si>
  <si>
    <t>rozebrání konstrukce stropu v jádru - úklid</t>
  </si>
  <si>
    <t>978059541</t>
  </si>
  <si>
    <t>Odsekání obkladů stěn včetně otlučení podkladní omítky až na zdivo z obkládaček vnitřních, z jakýchkoliv materiálů, plochy přes 1 m2</t>
  </si>
  <si>
    <t>1380886313</t>
  </si>
  <si>
    <t>https://podminky.urs.cz/item/CS_URS_2025_01/978059541</t>
  </si>
  <si>
    <t xml:space="preserve"> v místě bourané příčky</t>
  </si>
  <si>
    <t>1,5*0,81*6</t>
  </si>
  <si>
    <t>13</t>
  </si>
  <si>
    <t>HZS1301</t>
  </si>
  <si>
    <t>Hodinové zúčtovací sazby profesí HSV provádění konstrukcí zedník</t>
  </si>
  <si>
    <t>hod</t>
  </si>
  <si>
    <t>-172957403</t>
  </si>
  <si>
    <t>https://podminky.urs.cz/item/CS_URS_2025_01/HZS1301</t>
  </si>
  <si>
    <t>Poznámka k položce:_x000d_
drobné nespecifikované práce, drobné demontáže a osazování vč.materiálu, výpomoce_x000d_
Drobné demontáže zařízení a vybavení , drobné montážní práce, přemístění nábytku, ....</t>
  </si>
  <si>
    <t>14</t>
  </si>
  <si>
    <t>99756400</t>
  </si>
  <si>
    <t>Ochrana sousedních prostor proti prachu</t>
  </si>
  <si>
    <t>soubor</t>
  </si>
  <si>
    <t>16</t>
  </si>
  <si>
    <t>855048908</t>
  </si>
  <si>
    <t>15</t>
  </si>
  <si>
    <t>99756500</t>
  </si>
  <si>
    <t>Realizační projekt</t>
  </si>
  <si>
    <t>kpl</t>
  </si>
  <si>
    <t>724405541</t>
  </si>
  <si>
    <t>997</t>
  </si>
  <si>
    <t>Přesun sutě</t>
  </si>
  <si>
    <t>997013156</t>
  </si>
  <si>
    <t>Vnitrostaveništní doprava suti a vybouraných hmot vodorovně do 50 m s naložením s omezením mechanizace pro budovy a haly výšky přes 18 do 21 m</t>
  </si>
  <si>
    <t>t</t>
  </si>
  <si>
    <t>-396036233</t>
  </si>
  <si>
    <t>https://podminky.urs.cz/item/CS_URS_2025_01/997013156</t>
  </si>
  <si>
    <t>17</t>
  </si>
  <si>
    <t>997013501</t>
  </si>
  <si>
    <t>Odvoz suti a vybouraných hmot na skládku nebo meziskládku se složením, na vzdálenost do 1 km</t>
  </si>
  <si>
    <t>-325719446</t>
  </si>
  <si>
    <t>https://podminky.urs.cz/item/CS_URS_2025_01/997013501</t>
  </si>
  <si>
    <t>18</t>
  </si>
  <si>
    <t>997013509</t>
  </si>
  <si>
    <t>Odvoz suti a vybouraných hmot na skládku nebo meziskládku se složením, na vzdálenost Příplatek k ceně za každý další započatý 1 km přes 1 km</t>
  </si>
  <si>
    <t>951811992</t>
  </si>
  <si>
    <t>https://podminky.urs.cz/item/CS_URS_2025_01/997013509</t>
  </si>
  <si>
    <t>32,478*19 'Přepočtené koeficientem množství</t>
  </si>
  <si>
    <t>19</t>
  </si>
  <si>
    <t>997013631</t>
  </si>
  <si>
    <t>Poplatek za uložení stavebního odpadu na skládce (skládkovné) směsného stavebního a demoličního zatříděného do Katalogu odpadů pod kódem 17 09 04</t>
  </si>
  <si>
    <t>-851798458</t>
  </si>
  <si>
    <t>https://podminky.urs.cz/item/CS_URS_2025_01/997013631</t>
  </si>
  <si>
    <t>20</t>
  </si>
  <si>
    <t>997013814</t>
  </si>
  <si>
    <t>Poplatek za uložení stavebního odpadu na skládce (skládkovné) z izolačních materiálů zatříděného do Katalogu odpadů pod kódem 17 06 04</t>
  </si>
  <si>
    <t>1093775352</t>
  </si>
  <si>
    <t>https://podminky.urs.cz/item/CS_URS_2025_01/997013814</t>
  </si>
  <si>
    <t>17,627+2,366+0,145</t>
  </si>
  <si>
    <t>997013871</t>
  </si>
  <si>
    <t>Poplatek za uložení stavebního odpadu na recyklační skládce (skládkovné) směsného stavebního a demoličního zatříděného do Katalogu odpadů pod kódem 17 09 04</t>
  </si>
  <si>
    <t>1064647319</t>
  </si>
  <si>
    <t>https://podminky.urs.cz/item/CS_URS_2025_01/997013871</t>
  </si>
  <si>
    <t>32,478-20,138</t>
  </si>
  <si>
    <t>22</t>
  </si>
  <si>
    <t>997221611</t>
  </si>
  <si>
    <t>Nakládání na dopravní prostředky pro vodorovnou dopravu suti</t>
  </si>
  <si>
    <t>-2030694010</t>
  </si>
  <si>
    <t>https://podminky.urs.cz/item/CS_URS_2025_01/997221611</t>
  </si>
  <si>
    <t>998</t>
  </si>
  <si>
    <t>Přesun hmot</t>
  </si>
  <si>
    <t>23</t>
  </si>
  <si>
    <t>998011010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</si>
  <si>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</si>
  <si>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1671277916</t>
  </si>
  <si>
    <t>https://podminky.urs.cz/item/CS_URS_2025_01/998011010</t>
  </si>
  <si>
    <t>PSV</t>
  </si>
  <si>
    <t>Práce a dodávky PSV</t>
  </si>
  <si>
    <t>713</t>
  </si>
  <si>
    <t>Izolace tepelné</t>
  </si>
  <si>
    <t>24</t>
  </si>
  <si>
    <t>713110813</t>
  </si>
  <si>
    <t>Odstranění tepelné izolace stropů nebo podhledů z rohoží, pásů, dílců, desek, bloků volně kladených z vláknitých materiálů suchých, tloušťka izolace přes 100 do 200 mm</t>
  </si>
  <si>
    <t>1243602700</t>
  </si>
  <si>
    <t>https://podminky.urs.cz/item/CS_URS_2025_01/713110813</t>
  </si>
  <si>
    <t>503,64</t>
  </si>
  <si>
    <t>25</t>
  </si>
  <si>
    <t>713111131</t>
  </si>
  <si>
    <t>Montáž tepelné izolace stropů rohožemi, pásy, dílci, deskami, bloky (izolační materiál ve specifikaci) žebrových spodem s uchycením (drátem, páskou apod.)</t>
  </si>
  <si>
    <t>-999311381</t>
  </si>
  <si>
    <t>https://podminky.urs.cz/item/CS_URS_2025_01/713111131</t>
  </si>
  <si>
    <t>26</t>
  </si>
  <si>
    <t>M</t>
  </si>
  <si>
    <t>63152108</t>
  </si>
  <si>
    <t>pás tepelně izolační univerzální λ=0,032-0,033 tl 200mm</t>
  </si>
  <si>
    <t>32</t>
  </si>
  <si>
    <t>238172830</t>
  </si>
  <si>
    <t>503,64*1,05 'Přepočtené koeficientem množství</t>
  </si>
  <si>
    <t>27</t>
  </si>
  <si>
    <t>998713213</t>
  </si>
  <si>
    <t>Přesun hmot pro izolace tepelné stanovený procentní sazbou (%) z ceny vodorovná dopravní vzdálenost do 50 m s omezením mechanizace v objektech výšky přes 12 m do 24 m</t>
  </si>
  <si>
    <t>%</t>
  </si>
  <si>
    <t>-1350184937</t>
  </si>
  <si>
    <t>https://podminky.urs.cz/item/CS_URS_2025_01/998713213</t>
  </si>
  <si>
    <t>763</t>
  </si>
  <si>
    <t>Konstrukce suché výstavby</t>
  </si>
  <si>
    <t>28</t>
  </si>
  <si>
    <t>763111426</t>
  </si>
  <si>
    <t>Příčka ze sádrokartonových desek s nosnou konstrukcí z jednoduchých ocelových profilů UW, CW dvojitě opláštěná deskami protipožárními DF tl. 2 x 12,5 mm EI 90, příčka tl. 150 mm, profil 100, s izolací, Rw do 59 dB</t>
  </si>
  <si>
    <t>1276917402</t>
  </si>
  <si>
    <t>https://podminky.urs.cz/item/CS_URS_2025_01/763111426</t>
  </si>
  <si>
    <t>příčka rozvaděč</t>
  </si>
  <si>
    <t>(2,675*2,4-0,9*1,97)*6</t>
  </si>
  <si>
    <t>29</t>
  </si>
  <si>
    <t>763111717</t>
  </si>
  <si>
    <t>Příčka ze sádrokartonových desek ostatní konstrukce a práce na příčkách ze sádrokartonových desek základní penetrační nátěr (oboustranný)</t>
  </si>
  <si>
    <t>-1493351577</t>
  </si>
  <si>
    <t>https://podminky.urs.cz/item/CS_URS_2025_01/763111717</t>
  </si>
  <si>
    <t>27,882+0,3*2*3,3</t>
  </si>
  <si>
    <t>30</t>
  </si>
  <si>
    <t>763135101</t>
  </si>
  <si>
    <t>Montáž sádrokartonového podhledu kazetového demontovatelného včetně zavěšené nosné konstrukce velikosti kazet 600x600 mm viditelné</t>
  </si>
  <si>
    <t>-110122567</t>
  </si>
  <si>
    <t>https://podminky.urs.cz/item/CS_URS_2025_01/763135101</t>
  </si>
  <si>
    <t>31</t>
  </si>
  <si>
    <t>59036650</t>
  </si>
  <si>
    <t>podhled kazetový děrovaný, viditelný rastr, bílý tl 15mm 600x600mm</t>
  </si>
  <si>
    <t>-1916216332</t>
  </si>
  <si>
    <t>939,36</t>
  </si>
  <si>
    <t>939,36*1,05 'Přepočtené koeficientem množství</t>
  </si>
  <si>
    <t>763164541</t>
  </si>
  <si>
    <t>Obklad konstrukcí sádrokartonovými deskami včetně ochranných úhelníků ve tvaru L rozvinuté šíře přes 0,4 do 0,8 m, opláštěný deskou impregnovanou H2, tl. 12,5 mm</t>
  </si>
  <si>
    <t>-1598400048</t>
  </si>
  <si>
    <t>https://podminky.urs.cz/item/CS_URS_2025_01/763164541</t>
  </si>
  <si>
    <t>stupačka 8 1.np</t>
  </si>
  <si>
    <t>3,3</t>
  </si>
  <si>
    <t>33</t>
  </si>
  <si>
    <t>763181311</t>
  </si>
  <si>
    <t>Výplně otvorů konstrukcí ze sádrokartonových desek montáž zárubně kovové s konstrukcí jednokřídlové</t>
  </si>
  <si>
    <t>kus</t>
  </si>
  <si>
    <t>-1409621720</t>
  </si>
  <si>
    <t>https://podminky.urs.cz/item/CS_URS_2025_01/763181311</t>
  </si>
  <si>
    <t>34</t>
  </si>
  <si>
    <t>55331596</t>
  </si>
  <si>
    <t>zárubeň jednokřídlá ocelová pro sádrokartonové příčky tl stěny 110-150mm rozměru 900/1970, 2100mm</t>
  </si>
  <si>
    <t>1489400810</t>
  </si>
  <si>
    <t>35</t>
  </si>
  <si>
    <t>998763212</t>
  </si>
  <si>
    <t>Přesun hmot pro dřevostavby stanovený procentní sazbou (%) z ceny vodorovná dopravní vzdálenost do 50 m s omezením mechanizace v objektech výšky přes 12 do 24 m</t>
  </si>
  <si>
    <t>1180004296</t>
  </si>
  <si>
    <t>https://podminky.urs.cz/item/CS_URS_2025_01/998763212</t>
  </si>
  <si>
    <t>766</t>
  </si>
  <si>
    <t>Konstrukce truhlářské</t>
  </si>
  <si>
    <t>36</t>
  </si>
  <si>
    <t>766411811</t>
  </si>
  <si>
    <t>Demontáž obložení stěn panely, plochy do 1,5 m2</t>
  </si>
  <si>
    <t>-872928495</t>
  </si>
  <si>
    <t>https://podminky.urs.cz/item/CS_URS_2025_01/766411811</t>
  </si>
  <si>
    <t>(0,35*2+0,65)*3,3</t>
  </si>
  <si>
    <t>37</t>
  </si>
  <si>
    <t>766411822</t>
  </si>
  <si>
    <t>Demontáž obložení stěn podkladových roštů</t>
  </si>
  <si>
    <t>-1891586927</t>
  </si>
  <si>
    <t>https://podminky.urs.cz/item/CS_URS_2025_01/766411822</t>
  </si>
  <si>
    <t>38</t>
  </si>
  <si>
    <t>766414231</t>
  </si>
  <si>
    <t>Montáž obložení stěn panely obkladovými plochy do 5 m2 dýhovanými, plochy do 0,60 m2</t>
  </si>
  <si>
    <t>-505586186</t>
  </si>
  <si>
    <t>https://podminky.urs.cz/item/CS_URS_2025_01/766414231</t>
  </si>
  <si>
    <t>39</t>
  </si>
  <si>
    <t>62432032</t>
  </si>
  <si>
    <t>deska kompaktní laminátová HPL tl 0,8mm dekor dřevo</t>
  </si>
  <si>
    <t>-246883012</t>
  </si>
  <si>
    <t>4,455*1,15</t>
  </si>
  <si>
    <t>5,123*1,1 'Přepočtené koeficientem množství</t>
  </si>
  <si>
    <t>40</t>
  </si>
  <si>
    <t>766417211</t>
  </si>
  <si>
    <t>Montáž obložení stěn rošt podkladový</t>
  </si>
  <si>
    <t>-166210608</t>
  </si>
  <si>
    <t>https://podminky.urs.cz/item/CS_URS_2025_01/766417211</t>
  </si>
  <si>
    <t>41</t>
  </si>
  <si>
    <t>60514106</t>
  </si>
  <si>
    <t>řezivo jehličnaté lať pevnostní třída S10-13 průřez 40x60mm</t>
  </si>
  <si>
    <t>805667556</t>
  </si>
  <si>
    <t>20,8333333333333*0,00264 'Přepočtené koeficientem množství</t>
  </si>
  <si>
    <t>42</t>
  </si>
  <si>
    <t>766660022</t>
  </si>
  <si>
    <t>Montáž dveřních křídel dřevěných nebo plastových otevíravých do ocelové zárubně protipožárních jednokřídlových, šířky přes 800 mm</t>
  </si>
  <si>
    <t>-1732790518</t>
  </si>
  <si>
    <t>https://podminky.urs.cz/item/CS_URS_2025_01/766660022</t>
  </si>
  <si>
    <t>rozvaděč</t>
  </si>
  <si>
    <t>43</t>
  </si>
  <si>
    <t>61165314</t>
  </si>
  <si>
    <t>dveře jednokřídlé dřevotřískové protipožární EI (EW) 30 D3 povrch laminátový plné 900x1970-2100mm</t>
  </si>
  <si>
    <t>-100224324</t>
  </si>
  <si>
    <t>44</t>
  </si>
  <si>
    <t>766660717</t>
  </si>
  <si>
    <t>Montáž dveřních doplňků samozavírače na zárubeň ocelovou</t>
  </si>
  <si>
    <t>250871096</t>
  </si>
  <si>
    <t>https://podminky.urs.cz/item/CS_URS_2025_01/766660717</t>
  </si>
  <si>
    <t>45</t>
  </si>
  <si>
    <t>54917250</t>
  </si>
  <si>
    <t>samozavírač dveří hydraulický</t>
  </si>
  <si>
    <t>860064586</t>
  </si>
  <si>
    <t>46</t>
  </si>
  <si>
    <t>766695213</t>
  </si>
  <si>
    <t>Montáž ostatních truhlářských konstrukcí prahů dveří jednokřídlových, šířky přes 100 mm</t>
  </si>
  <si>
    <t>-633351351</t>
  </si>
  <si>
    <t>https://podminky.urs.cz/item/CS_URS_2025_01/766695213</t>
  </si>
  <si>
    <t>47</t>
  </si>
  <si>
    <t>61187181</t>
  </si>
  <si>
    <t>práh dveřní dřevěný dubový tl 20mm dl 920mm š 150mm</t>
  </si>
  <si>
    <t>1295111291</t>
  </si>
  <si>
    <t>48</t>
  </si>
  <si>
    <t>998766213</t>
  </si>
  <si>
    <t>Přesun hmot pro konstrukce truhlářské stanovený procentní sazbou (%) z ceny vodorovná dopravní vzdálenost do 50 m s omezením mechanizace v objektech výšky přes 12 do 24 m</t>
  </si>
  <si>
    <t>-1211661321</t>
  </si>
  <si>
    <t>https://podminky.urs.cz/item/CS_URS_2025_01/998766213</t>
  </si>
  <si>
    <t>767</t>
  </si>
  <si>
    <t>Konstrukce zámečnické</t>
  </si>
  <si>
    <t>49</t>
  </si>
  <si>
    <t>767581801</t>
  </si>
  <si>
    <t>Demontáž podhledů kazet</t>
  </si>
  <si>
    <t>589586495</t>
  </si>
  <si>
    <t>https://podminky.urs.cz/item/CS_URS_2025_01/767581801</t>
  </si>
  <si>
    <t>536,9+61,92</t>
  </si>
  <si>
    <t>50</t>
  </si>
  <si>
    <t>767581802</t>
  </si>
  <si>
    <t>Demontáž podhledů lamel</t>
  </si>
  <si>
    <t>-1556581644</t>
  </si>
  <si>
    <t>https://podminky.urs.cz/item/CS_URS_2025_01/767581802</t>
  </si>
  <si>
    <t>51</t>
  </si>
  <si>
    <t>767583343</t>
  </si>
  <si>
    <t>Montáž kovových podhledů lamelových šířky 150 mm, plochy přes 20 m2</t>
  </si>
  <si>
    <t>-1179588916</t>
  </si>
  <si>
    <t>https://podminky.urs.cz/item/CS_URS_2025_01/767583343</t>
  </si>
  <si>
    <t xml:space="preserve">zpětná montáž včetně montážního materiálu a  dodávky nových lamel při poškození (odhad do 10%)</t>
  </si>
  <si>
    <t>52</t>
  </si>
  <si>
    <t>767584153</t>
  </si>
  <si>
    <t>Montáž kovových podhledů kazetových z kazet velikosti 600 x 600 mm, plochy přes 20 m2</t>
  </si>
  <si>
    <t>-2090901503</t>
  </si>
  <si>
    <t>https://podminky.urs.cz/item/CS_URS_2025_01/767584153</t>
  </si>
  <si>
    <t>53</t>
  </si>
  <si>
    <t>767646411</t>
  </si>
  <si>
    <t>Montáž revizních dveří a dvířek hliníkových, ocelových nebo plastových s rámem jednokřídlových, plochy do 0,5 m2</t>
  </si>
  <si>
    <t>-2138770276</t>
  </si>
  <si>
    <t>https://podminky.urs.cz/item/CS_URS_2025_01/767646411</t>
  </si>
  <si>
    <t>úklid</t>
  </si>
  <si>
    <t>0,4*0,4*6</t>
  </si>
  <si>
    <t>54</t>
  </si>
  <si>
    <t>56245709</t>
  </si>
  <si>
    <t>dvířka revizní 400x400 bílá</t>
  </si>
  <si>
    <t>-451662965</t>
  </si>
  <si>
    <t>1*6</t>
  </si>
  <si>
    <t>55</t>
  </si>
  <si>
    <t>998767213</t>
  </si>
  <si>
    <t>Přesun hmot pro zámečnické konstrukce stanovený procentní sazbou (%) z ceny vodorovná dopravní vzdálenost do 50 m s omezením mechanizace v objektech výšky přes 12 do 24 m</t>
  </si>
  <si>
    <t>1579388929</t>
  </si>
  <si>
    <t>https://podminky.urs.cz/item/CS_URS_2025_01/998767213</t>
  </si>
  <si>
    <t>776</t>
  </si>
  <si>
    <t>Podlahy povlakové</t>
  </si>
  <si>
    <t>56</t>
  </si>
  <si>
    <t>776111112</t>
  </si>
  <si>
    <t>Příprava podkladu povlakových podlah a stěn broušení podlah nového podkladu betonového</t>
  </si>
  <si>
    <t>1957913548</t>
  </si>
  <si>
    <t>https://podminky.urs.cz/item/CS_URS_2025_01/776111112</t>
  </si>
  <si>
    <t>57</t>
  </si>
  <si>
    <t>776111311</t>
  </si>
  <si>
    <t>Příprava podkladu povlakových podlah a stěn vysátí podlah</t>
  </si>
  <si>
    <t>-1398133769</t>
  </si>
  <si>
    <t>https://podminky.urs.cz/item/CS_URS_2025_01/776111311</t>
  </si>
  <si>
    <t>58</t>
  </si>
  <si>
    <t>776121321</t>
  </si>
  <si>
    <t>Příprava podkladu povlakových podlah a stěn penetrace neředěná podlah</t>
  </si>
  <si>
    <t>-2094994033</t>
  </si>
  <si>
    <t>https://podminky.urs.cz/item/CS_URS_2025_01/776121321</t>
  </si>
  <si>
    <t>59</t>
  </si>
  <si>
    <t>776141121</t>
  </si>
  <si>
    <t>Příprava podkladu povlakových podlah a stěn vyrovnání samonivelační stěrkou podlah min.pevnosti 30 MPa, tloušťky do 3 mm</t>
  </si>
  <si>
    <t>1870450077</t>
  </si>
  <si>
    <t>https://podminky.urs.cz/item/CS_URS_2025_01/776141121</t>
  </si>
  <si>
    <t>60</t>
  </si>
  <si>
    <t>776201811</t>
  </si>
  <si>
    <t>Demontáž povlakových podlahovin lepených ručně bez podložky</t>
  </si>
  <si>
    <t>-1784903133</t>
  </si>
  <si>
    <t>https://podminky.urs.cz/item/CS_URS_2025_01/776201811</t>
  </si>
  <si>
    <t>(150,56+2,4*2,37+3,0*0,5)*6</t>
  </si>
  <si>
    <t>61</t>
  </si>
  <si>
    <t>776221111</t>
  </si>
  <si>
    <t>Montáž podlahovin z PVC lepením standardním lepidlem z pásů</t>
  </si>
  <si>
    <t>2016903412</t>
  </si>
  <si>
    <t>https://podminky.urs.cz/item/CS_URS_2025_01/776221111</t>
  </si>
  <si>
    <t>62</t>
  </si>
  <si>
    <t>28411017</t>
  </si>
  <si>
    <t xml:space="preserve">podlahovina  heterogenní zátěžová třída zátěže 34/43, hořlavost Bfl S1, nášlapná vrstva 0,70mm tl 2,00mm</t>
  </si>
  <si>
    <t>20133316</t>
  </si>
  <si>
    <t>946,488*1,1</t>
  </si>
  <si>
    <t>63</t>
  </si>
  <si>
    <t>776223111</t>
  </si>
  <si>
    <t>Montáž podlahovin z PVC spoj podlah svařováním za tepla (včetně frézování)</t>
  </si>
  <si>
    <t>312727840</t>
  </si>
  <si>
    <t>https://podminky.urs.cz/item/CS_URS_2025_01/776223111</t>
  </si>
  <si>
    <t>(23,95+40,2+8,6*5+3,0+2,4*3+5,6)*6</t>
  </si>
  <si>
    <t>64</t>
  </si>
  <si>
    <t>776421111</t>
  </si>
  <si>
    <t>Montáž lišt obvodových lepených</t>
  </si>
  <si>
    <t>2016808712</t>
  </si>
  <si>
    <t>https://podminky.urs.cz/item/CS_URS_2025_01/776421111</t>
  </si>
  <si>
    <t>(23,95*2+1,5+40,2*2+3,55+1,55+8,6*2+9,5*2+0,5*2+0,6*2)*6</t>
  </si>
  <si>
    <t>65</t>
  </si>
  <si>
    <t>28341070</t>
  </si>
  <si>
    <t>lišta soklová tenká z tvrzeného PVC bez fabionu včetně koncovek, rohů</t>
  </si>
  <si>
    <t>-1154734706</t>
  </si>
  <si>
    <t>1039,8*1,1</t>
  </si>
  <si>
    <t>66</t>
  </si>
  <si>
    <t>998776213</t>
  </si>
  <si>
    <t>Přesun hmot pro podlahy povlakové stanovený procentní sazbou (%) z ceny vodorovná dopravní vzdálenost do 50 m s omezením mechanizace v objektech výšky přes 12 do 24 m</t>
  </si>
  <si>
    <t>-892373556</t>
  </si>
  <si>
    <t>https://podminky.urs.cz/item/CS_URS_2025_01/998776213</t>
  </si>
  <si>
    <t>781</t>
  </si>
  <si>
    <t>Dokončovací práce - obklady</t>
  </si>
  <si>
    <t>67</t>
  </si>
  <si>
    <t>781121011</t>
  </si>
  <si>
    <t>Příprava podkladu před provedením obkladu nátěr penetrační na stěnu</t>
  </si>
  <si>
    <t>-1733626510</t>
  </si>
  <si>
    <t>https://podminky.urs.cz/item/CS_URS_2025_01/781121011</t>
  </si>
  <si>
    <t>68</t>
  </si>
  <si>
    <t>781472221</t>
  </si>
  <si>
    <t>Montáž keramických obkladů stěn lepených cementovým flexibilním lepidlem hladkých přes 35 do 45 ks/m2</t>
  </si>
  <si>
    <t>-2048281946</t>
  </si>
  <si>
    <t>https://podminky.urs.cz/item/CS_URS_2025_01/781472221</t>
  </si>
  <si>
    <t>7,29</t>
  </si>
  <si>
    <t>69</t>
  </si>
  <si>
    <t>59761701</t>
  </si>
  <si>
    <t xml:space="preserve">obklad keramický nemrazuvzdorný povrch hladký/lesklý tl do 10mm 150/150 </t>
  </si>
  <si>
    <t>1373722310</t>
  </si>
  <si>
    <t>7,29*1,1</t>
  </si>
  <si>
    <t>70</t>
  </si>
  <si>
    <t>998781213</t>
  </si>
  <si>
    <t>Přesun hmot pro obklady keramické stanovený procentní sazbou (%) z ceny vodorovná dopravní vzdálenost do 50 m s omezením mechanizace v objektech výšky přes 12 do 24 m</t>
  </si>
  <si>
    <t>883082291</t>
  </si>
  <si>
    <t>https://podminky.urs.cz/item/CS_URS_2025_01/998781213</t>
  </si>
  <si>
    <t>783</t>
  </si>
  <si>
    <t>Dokončovací práce - nátěry</t>
  </si>
  <si>
    <t>71</t>
  </si>
  <si>
    <t>783306801</t>
  </si>
  <si>
    <t>Odstranění nátěrů ze zámečnických konstrukcí obroušením</t>
  </si>
  <si>
    <t>-1819443170</t>
  </si>
  <si>
    <t>https://podminky.urs.cz/item/CS_URS_2025_01/783306801</t>
  </si>
  <si>
    <t>příprava podkladu zárubně před nátěrem (2,5m2/kus)</t>
  </si>
  <si>
    <t>1*2,5*6</t>
  </si>
  <si>
    <t>72</t>
  </si>
  <si>
    <t>783315101</t>
  </si>
  <si>
    <t>Mezinátěr zámečnických konstrukcí jednonásobný syntetický standardní</t>
  </si>
  <si>
    <t>-1520191137</t>
  </si>
  <si>
    <t>https://podminky.urs.cz/item/CS_URS_2025_01/783315101</t>
  </si>
  <si>
    <t>73</t>
  </si>
  <si>
    <t>783317101</t>
  </si>
  <si>
    <t>Krycí nátěr (email) zámečnických konstrukcí jednonásobný syntetický standardní</t>
  </si>
  <si>
    <t>551941761</t>
  </si>
  <si>
    <t>https://podminky.urs.cz/item/CS_URS_2025_01/783317101</t>
  </si>
  <si>
    <t>784</t>
  </si>
  <si>
    <t>Dokončovací práce - malby a tapety</t>
  </si>
  <si>
    <t>74</t>
  </si>
  <si>
    <t>784111010</t>
  </si>
  <si>
    <t>Obroušení podkladu , příprava, tmelení drobných prasklinek, zakrytí , olepení ploch</t>
  </si>
  <si>
    <t>1734578669</t>
  </si>
  <si>
    <t>75</t>
  </si>
  <si>
    <t>784121001</t>
  </si>
  <si>
    <t>Oškrabání malby v místnostech výšky do 3,80 m</t>
  </si>
  <si>
    <t>-1302121130</t>
  </si>
  <si>
    <t>https://podminky.urs.cz/item/CS_URS_2025_01/784121001</t>
  </si>
  <si>
    <t>(23,95*2+1,5+40,2*2+3,55+1,55+8,6*2+9,5*2+0,5*2+0,6*2)*2,675*6</t>
  </si>
  <si>
    <t>nová příčka</t>
  </si>
  <si>
    <t>2,675*2,4*2*6</t>
  </si>
  <si>
    <t>úklid včetně předsíně</t>
  </si>
  <si>
    <t>2,675*(0,81+1,6+1,35*2)*2*6</t>
  </si>
  <si>
    <t>kolem stoupaček - nová omítka a vysprávky kolem</t>
  </si>
  <si>
    <t>76</t>
  </si>
  <si>
    <t>784181121</t>
  </si>
  <si>
    <t>Penetrace podkladu jednonásobná hloubková akrylátová bezbarvá v místnostech výšky do 3,80 m</t>
  </si>
  <si>
    <t>141076567</t>
  </si>
  <si>
    <t>https://podminky.urs.cz/item/CS_URS_2025_01/784181121</t>
  </si>
  <si>
    <t>77</t>
  </si>
  <si>
    <t>784211111</t>
  </si>
  <si>
    <t>Malby z malířských směsí oděruvzdorných za mokra dvojnásobné, bílé za mokra oděruvzdorné velmi dobře v místnostech výšky do 3,80 m</t>
  </si>
  <si>
    <t>-1627624800</t>
  </si>
  <si>
    <t>https://podminky.urs.cz/item/CS_URS_2025_01/784211111</t>
  </si>
  <si>
    <t>29,862+3094,204</t>
  </si>
  <si>
    <t>A2 - ZTI</t>
  </si>
  <si>
    <t xml:space="preserve">PSV - Práce a dodávky PSV   </t>
  </si>
  <si>
    <t xml:space="preserve">    727xx - Pronájem lešení   </t>
  </si>
  <si>
    <t xml:space="preserve">    713 - Izolace tepelné   </t>
  </si>
  <si>
    <t xml:space="preserve">    721 - Zdravotechnika - vnitřní kanalizace   </t>
  </si>
  <si>
    <t xml:space="preserve">    722 - Zdravotechnika - vnitřní vodovod   </t>
  </si>
  <si>
    <t xml:space="preserve">    727 - Zdravotechnika - protipožární ochrana   </t>
  </si>
  <si>
    <t xml:space="preserve">M - Práce a dodávky M   </t>
  </si>
  <si>
    <t xml:space="preserve">    23-M - Montáže potrubí   </t>
  </si>
  <si>
    <t xml:space="preserve">HZS - Hodinové zúčtovací sazby   </t>
  </si>
  <si>
    <t xml:space="preserve">Práce a dodávky PSV   </t>
  </si>
  <si>
    <t>727xx</t>
  </si>
  <si>
    <t xml:space="preserve">Pronájem lešení   </t>
  </si>
  <si>
    <t>102</t>
  </si>
  <si>
    <t>pronájem lešení</t>
  </si>
  <si>
    <t>Pronájem lešení: pevná podlaha do výšky 4m, 10m2</t>
  </si>
  <si>
    <t>den</t>
  </si>
  <si>
    <t>1330558992</t>
  </si>
  <si>
    <t xml:space="preserve">Izolace tepelné   </t>
  </si>
  <si>
    <t>713463211</t>
  </si>
  <si>
    <t>Montáž izolace tepelné potrubí a ohybů tvarovkami nebo deskami potrubními pouzdry s povrchovou úpravou hliníkovou fólií (izolační materiál ve specifikaci) přelepenými samolepící hliníkovou páskou potrubí jednovrstvá D do 50 mm (ležaté potr.2.dilat.c)</t>
  </si>
  <si>
    <t>1191985081</t>
  </si>
  <si>
    <t>63154531</t>
  </si>
  <si>
    <t>pouzdro izolační potrubní z minerální vlny s Al fólií max. 250/100°C 28/30mm; na teplé vodě v podhledu nad venk. prostorem, 2.dilat.celek</t>
  </si>
  <si>
    <t>-492671492</t>
  </si>
  <si>
    <t>63154532</t>
  </si>
  <si>
    <t xml:space="preserve">pouzdro izolační potrubní z minerální vlny s Al fólií max. 250/100°C 35/30mm  na teplé+stud. vodě v podhledu nad venk. prostorem, 2.dilat.celek</t>
  </si>
  <si>
    <t>-449917412</t>
  </si>
  <si>
    <t>63154573</t>
  </si>
  <si>
    <t xml:space="preserve">pouzdro izolační potrubní z minerální vlny s Al fólií max. 250/100°C 42/40mm  na teplé+stud. vodě v podhledu nad venk. prostorem, 2.dilat.celek</t>
  </si>
  <si>
    <t>-1178238617</t>
  </si>
  <si>
    <t>63154014R</t>
  </si>
  <si>
    <t xml:space="preserve">pouzdro izolační potrubní z minerální vlny s Al fólií max. 250/100°C 54/30mm  na stud. vodě v podhledu nad venk. prostorem, 2.dilat.celek</t>
  </si>
  <si>
    <t>-131519165</t>
  </si>
  <si>
    <t>63154022</t>
  </si>
  <si>
    <t xml:space="preserve">pouzdro izolační potrubní z minerální vlny s Al fólií max. 250/100°C 54/50mm  na teplé vodě v podhledu nad venk. prostorem, 2.dilat.celek</t>
  </si>
  <si>
    <t>-1094096921</t>
  </si>
  <si>
    <t>63154607</t>
  </si>
  <si>
    <t xml:space="preserve">pouzdro izolační potrubní z minerální vlny s Al fólií max. 250/100°C 76/50mm  (na ležaté potr.teplé vody v podhl.1.NP; 2.dilatační celek)</t>
  </si>
  <si>
    <t>-721569685</t>
  </si>
  <si>
    <t>63154538</t>
  </si>
  <si>
    <t xml:space="preserve">pouzdro izolační potrubní z minerální vlny s Al fólií max. 250/100°C 89/30mm  (na ležaté potr.stud.vody v podhl.1.NP; 2.dilatační celek)</t>
  </si>
  <si>
    <t>-1098357012</t>
  </si>
  <si>
    <t>63154608</t>
  </si>
  <si>
    <t>pouzdro izolační potrubní z minerální vlny s Al fólií max. 250/100°C 89/50mm (na ležaté potr.teplé vody v podhl.1.NP; 2.dilatační celek)</t>
  </si>
  <si>
    <t>1634247065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</si>
  <si>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</si>
  <si>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mm(lež.potr.2.DC)</t>
  </si>
  <si>
    <t>-280906916</t>
  </si>
  <si>
    <t>713463212R43</t>
  </si>
  <si>
    <t>Montáž izolace tepelné potrubí a ohybů tvarovkami nebo deskami potrubními pouzdry s povrchovou úpravou hliníkovou fólií (izolační materiál ve specifikaci) přelepenými samolepící hliníkovou páskou potrubí jednovrstvá D přes 50 do 100 mm, na teplé vodě v podhledu 1.NP; 1.dilatační celek</t>
  </si>
  <si>
    <t>-1296233564</t>
  </si>
  <si>
    <t>63154019</t>
  </si>
  <si>
    <t>pouzdro izolační potrubní z minerální vlny s Al fólií max. 250/100°C 64/40mm (na ležaté potr.teplé vody v podhl.1.NP; 1.dilatační celek)</t>
  </si>
  <si>
    <t>-843423276</t>
  </si>
  <si>
    <t>63154607R</t>
  </si>
  <si>
    <t xml:space="preserve">pouzdro izolační potrubní z minerální vlny s Al fólií max. 250/100°C 76/50mm  (na ležaté potr.teplé vody v podhl.1.NP; 1.dilatační celek)</t>
  </si>
  <si>
    <t>250517506</t>
  </si>
  <si>
    <t>713463213</t>
  </si>
  <si>
    <t>Montáž izolace tepelné potrubí a ohybů tvarovkami nebo deskami potrubními pouzdry s povrchovou úpravou hliníkovou fólií (izolační materiál ve specifikaci) přelepenými samolepící hliníkovou páskou potrubí jednovrstvá D přes 100 do 160 mm (izol.kan.2.DC)</t>
  </si>
  <si>
    <t>362412681</t>
  </si>
  <si>
    <t>63154021</t>
  </si>
  <si>
    <t>pouzdro izolační potrubní z minerální vlny s Al fólií max. 250/100°C 140/40mm (izolace kanalizace KG pr.125 v podhledu nad venk.prostorem ; 2.dilatační celek; "dlouhá" strana)</t>
  </si>
  <si>
    <t>-19514538</t>
  </si>
  <si>
    <t>63154039</t>
  </si>
  <si>
    <t xml:space="preserve">pouzdro izolační potrubní z minerální vlny s Al fólií max. 250/100°C 169/60mm  (izolace kanalizace KG pr.160 v podhledu nad venk.prostorem ; 2.dilatační celek; "dlouhá" strana)</t>
  </si>
  <si>
    <t>-1047657677</t>
  </si>
  <si>
    <t>721</t>
  </si>
  <si>
    <t xml:space="preserve">Zdravotechnika - vnitřní kanalizace   </t>
  </si>
  <si>
    <t>721170972</t>
  </si>
  <si>
    <t>Opravy odpadního potrubí plastového krácení trub DN 50</t>
  </si>
  <si>
    <t>1643290094</t>
  </si>
  <si>
    <t>721170973</t>
  </si>
  <si>
    <t>Opravy odpadního potrubí plastového krácení trub DN 70</t>
  </si>
  <si>
    <t>-285133103</t>
  </si>
  <si>
    <t>721170974</t>
  </si>
  <si>
    <t>Opravy odpadního potrubí plastového krácení trub DN 110</t>
  </si>
  <si>
    <t>-2074747443</t>
  </si>
  <si>
    <t>721171808</t>
  </si>
  <si>
    <t>Demontáž potrubí z novodurových trub odpadních nebo připojovacích přes 75 do D 114 (splašková stoupačka č.17; úklid...) 11stx20m) )</t>
  </si>
  <si>
    <t>891793324</t>
  </si>
  <si>
    <t>721171809</t>
  </si>
  <si>
    <t>Demontáž potrubí z novodurových trub odpadních nebo připojovacích přes 114 do D 160 (dešťové stoup. 2 ks: L3, L4 + ležaté potrubí v podhledu 1NP a v podhledu ve venkvovním prostoru pod budovou)</t>
  </si>
  <si>
    <t>1554219538</t>
  </si>
  <si>
    <t>721171903</t>
  </si>
  <si>
    <t>Opravy odpadního potrubí plastového vsazení odbočky do potrubí DN 50 (na st. 17)</t>
  </si>
  <si>
    <t>277088865</t>
  </si>
  <si>
    <t>721171904</t>
  </si>
  <si>
    <t>Opravy odpadního potrubí plastového vsazení odbočky do potrubí DN 75 (na st.17)</t>
  </si>
  <si>
    <t>1740114628</t>
  </si>
  <si>
    <t>721171905</t>
  </si>
  <si>
    <t>Opravy odpadního potrubí plastového vsazení odbočky do potrubí DN 110 (na st.17)</t>
  </si>
  <si>
    <t>-1667446814</t>
  </si>
  <si>
    <t>721171913</t>
  </si>
  <si>
    <t>Opravy odpadního potrubí plastového propojení dosavadního potrubí DN 50 (na st.17)</t>
  </si>
  <si>
    <t>-808175674</t>
  </si>
  <si>
    <t>721171914</t>
  </si>
  <si>
    <t>Opravy odpadního potrubí plastového propojení dosavadního potrubí DN 75 (na st.17)</t>
  </si>
  <si>
    <t>-411660213</t>
  </si>
  <si>
    <t>721171915</t>
  </si>
  <si>
    <t>Opravy odpadního potrubí plastového propojení dosavadního potrubí DN 110 (na st.17)</t>
  </si>
  <si>
    <t>-1861805888</t>
  </si>
  <si>
    <t>721173316</t>
  </si>
  <si>
    <t>Potrubí z trub PVC SN4 dešťové DN 125 (st. L3, L4)</t>
  </si>
  <si>
    <t>1659321828</t>
  </si>
  <si>
    <t>721174006</t>
  </si>
  <si>
    <t>Potrubí z trub polypropylenových svodné (ležaté) DN 125, ztížená montáž v podhledu</t>
  </si>
  <si>
    <t>1237787312</t>
  </si>
  <si>
    <t>721174007</t>
  </si>
  <si>
    <t>Potrubí z trub polypropylenových svodné (ležaté) DN 160, ztížená montáž v podhledu</t>
  </si>
  <si>
    <t>1288699071</t>
  </si>
  <si>
    <t>721174025</t>
  </si>
  <si>
    <t>Potrubí z trub polypropylenových odpadní (svislé) DN 110 (st.17))</t>
  </si>
  <si>
    <t>399789826</t>
  </si>
  <si>
    <t>721174042</t>
  </si>
  <si>
    <t>Potrubí z trub polypropylenových připojovací DN 40</t>
  </si>
  <si>
    <t>320037745</t>
  </si>
  <si>
    <t>721174043</t>
  </si>
  <si>
    <t>Potrubí z trub polypropylenových připojovací DN 50</t>
  </si>
  <si>
    <t>182572100</t>
  </si>
  <si>
    <t>721174044</t>
  </si>
  <si>
    <t>Potrubí z trub polypropylenových připojovací DN 75</t>
  </si>
  <si>
    <t>114594492</t>
  </si>
  <si>
    <t>721174045</t>
  </si>
  <si>
    <t>Potrubí z trub polypropylenových připojovací DN 110</t>
  </si>
  <si>
    <t>1423742697</t>
  </si>
  <si>
    <t>721174063</t>
  </si>
  <si>
    <t>Potrubí z trub polypropylenových větrací DN 110 (st.17)</t>
  </si>
  <si>
    <t>1729215715</t>
  </si>
  <si>
    <t>721290111</t>
  </si>
  <si>
    <t>Zkouška těsnosti kanalizace v objektech vodou do DN 125</t>
  </si>
  <si>
    <t>-683280942</t>
  </si>
  <si>
    <t>721290112</t>
  </si>
  <si>
    <t>Zkouška těsnosti kanalizace v objektech vodou DN 150 nebo DN 200</t>
  </si>
  <si>
    <t>-332764802</t>
  </si>
  <si>
    <t>721290823</t>
  </si>
  <si>
    <t>Vnitrostaveništní přemístění vybouraných (demontovaných) hmot vnitřní kanalizace vodorovně do 100 m v objektech výšky přes 12 do 24 m</t>
  </si>
  <si>
    <t>-1620829666</t>
  </si>
  <si>
    <t>721910932</t>
  </si>
  <si>
    <t>Pročištění šikmého připojovacího potrubí do DN 100 (na st.17)</t>
  </si>
  <si>
    <t>-126504679</t>
  </si>
  <si>
    <t>721910943</t>
  </si>
  <si>
    <t>Pročištění podlahových vpustí do DN 70 (na st.17)</t>
  </si>
  <si>
    <t>1629625768</t>
  </si>
  <si>
    <t>721910961</t>
  </si>
  <si>
    <t>Pročištění zápachových uzávěrek jednoduchých umyvadlových nebo dřezových</t>
  </si>
  <si>
    <t>818237067</t>
  </si>
  <si>
    <t>998721103</t>
  </si>
  <si>
    <t>Přesun hmot pro vnitřní kanalizace stanovený z hmotnosti přesunovaného materiálu vodorovná dopravní vzdálenost do 50 m v objektech výšky přes 12 do 24 m</t>
  </si>
  <si>
    <t>-1117507310</t>
  </si>
  <si>
    <t>998721181</t>
  </si>
  <si>
    <t>Přesun hmot pro vnitřní kanalizace stanovený z hmotnosti přesunovaného materiálu Příplatek k ceně za přesun prováděný bez použití mechanizace pro jakoukoliv výšku objektu</t>
  </si>
  <si>
    <t>35730694</t>
  </si>
  <si>
    <t>998721192</t>
  </si>
  <si>
    <t>Přesun hmot pro vnitřní kanalizace stanovený z hmotnosti přesunovaného materiálu Příplatek k ceně za zvětšený přesun přes vymezenou největší dopravní vzdálenost do 100 m</t>
  </si>
  <si>
    <t>-371345377</t>
  </si>
  <si>
    <t>722</t>
  </si>
  <si>
    <t xml:space="preserve">Zdravotechnika - vnitřní vodovod   </t>
  </si>
  <si>
    <t>722130236</t>
  </si>
  <si>
    <t>Potrubí z ocelových trubek pozinkovaných závitových svařovaných běžných DN 50 (přepojení hydrantů v 1.NP na stoupačkách H1 a H2 za potrubním oddělovačem)</t>
  </si>
  <si>
    <t>-102010869</t>
  </si>
  <si>
    <t>722130238</t>
  </si>
  <si>
    <t>Potrubí z ocelových trubek pozinkovaných závitových svařovaných běžných DN 80 (odbočky ke stoup.č. H1 a H2)</t>
  </si>
  <si>
    <t>936485101</t>
  </si>
  <si>
    <t>722170801</t>
  </si>
  <si>
    <t>Demontáž rozvodů vody z plastů do O 25 mm (st. 17 + ležaté rozvody v podhledu 1.NP)</t>
  </si>
  <si>
    <t>-787904909</t>
  </si>
  <si>
    <t>722170804</t>
  </si>
  <si>
    <t>Demontáž rozvodů vody z plastů přes 25 do O 50 mm (st. 17 + ležaté rozvody v podhledu 1.NP)</t>
  </si>
  <si>
    <t>-483141828</t>
  </si>
  <si>
    <t>722170807</t>
  </si>
  <si>
    <t>Demontáž rozvodů vody z plastů přes 50 do O 110 mm (ležaté rozvody v podhledu 1.NP)</t>
  </si>
  <si>
    <t>-115215882</t>
  </si>
  <si>
    <t>722175002</t>
  </si>
  <si>
    <t>Potrubí z plastových trubek z polypropylenu PP-RCT svařovaných polyfúzně D 20 x 2,8 (vícevrstvá trubka;S3,2; koef. délk. teplotní roztažnosti alfa=0,05 mm/m°C nebo menší hodnota) na st.17</t>
  </si>
  <si>
    <t>541700678</t>
  </si>
  <si>
    <t>722175003</t>
  </si>
  <si>
    <t>Potrubí z plastových trubek z polypropylenu PP-RCT svařovaných polyfúzně D 25 x 3,5 (vícevrstvá trubka;S3,2; koef. délk. teplotní roztažnosti alfa=0,05 mm/m°C nebo menší hodnota) st.17 + ležaté rozvody v podhledu 1.NP</t>
  </si>
  <si>
    <t>518297686</t>
  </si>
  <si>
    <t>722175004</t>
  </si>
  <si>
    <t>Potrubí z plastových trubek z polypropylenu PP-RCT svařovaných polyfúzně D 32 x 4,4 (vícevrstvá trubka;S3,2; koef. délk. teplotní roztažnosti alfa=0,05 mm/m°C nebo menší hodnota) st.17 + ležaté rozvody v podhledu 1.NP</t>
  </si>
  <si>
    <t>415900029</t>
  </si>
  <si>
    <t>722175005</t>
  </si>
  <si>
    <t>Potrubí z plastových trubek z polypropylenu PP-RCT svařovaných polyfúzně D 40 x 5,5 (vícevrstvá trubka;S3,2; koef. délk. teplotní roztažnosti alfa=0,05 mm/m°C nebo menší hodnota) st.17 + ležaté rozvody v podhledu 1.NP</t>
  </si>
  <si>
    <t>1668190295</t>
  </si>
  <si>
    <t>722175006</t>
  </si>
  <si>
    <t>Potrubí z plastových trubek z polypropylenu PP-RCT svařovaných polyfúzně D 50 x 6,9 (vícevrstvá trubka;S3,2; koef. délk. teplotní roztažnosti alfa=0,05 mm/m°C nebo menší hodnota) ležaté rozvody v podhledu 1.NP</t>
  </si>
  <si>
    <t>-2051659594</t>
  </si>
  <si>
    <t>722175007</t>
  </si>
  <si>
    <t>Potrubí z plastových trubek z polypropylenu PP-RCT svařovaných polyfúzně D 63 x 8,6 (vícevrstvá trubka;S3,2; koef. délk. teplotní roztažnosti alfa=0,05 mm/m°C nebo menší hodnota) ležaté rozvody v podhledu 1.NP</t>
  </si>
  <si>
    <t>281153469</t>
  </si>
  <si>
    <t>722175008</t>
  </si>
  <si>
    <t>Potrubí z plastových trubek z polypropylenu PP-RCT svařovaných polyfúzně D 75 x 8,4 (vícevrstvá trubka;S3,2; koef. délk. teplotní roztažnosti alfa=0,05 mm/m°C nebo menší hodnota) ležaté rozvody v podhledu 1.NP</t>
  </si>
  <si>
    <t>906618838</t>
  </si>
  <si>
    <t>722175009</t>
  </si>
  <si>
    <t>Potrubí z plastových trubek z polypropylenu PP-RCT svařovaných polyfúzně D 90 x 10,1 (vícevrstvá trubka;S3,2; koef. délk. teplotní roztažnosti alfa=0,05 mm/m°C nebo menší hodnota) ležaté rozvody v podhledu 1.NP</t>
  </si>
  <si>
    <t>1075341377</t>
  </si>
  <si>
    <t>78</t>
  </si>
  <si>
    <t>722181111</t>
  </si>
  <si>
    <t>Ochrana potrubí plstěnými pásy DN do 20 mm (studená) v jádře st.č.17</t>
  </si>
  <si>
    <t>2072203617</t>
  </si>
  <si>
    <t>79</t>
  </si>
  <si>
    <t>722181113</t>
  </si>
  <si>
    <t>Ochrana potrubí plstěnými pásy DN 25 (studená) v jádře st.č.17</t>
  </si>
  <si>
    <t>525437734</t>
  </si>
  <si>
    <t>722181113 R lež.1.DC</t>
  </si>
  <si>
    <t>Ochrana potrubí plstěnými pásy DN 25 (studená) v podhledu 1.NP 1.dilatační celek, "krátká" strana</t>
  </si>
  <si>
    <t>1938270759</t>
  </si>
  <si>
    <t>722181114R</t>
  </si>
  <si>
    <t>Ochrana potrubí plstěnými pásy DN 32 a DN 40 (studená) v podhledu 1.NP 1.dilatační celek, "krátká" strana</t>
  </si>
  <si>
    <t>-2068799672</t>
  </si>
  <si>
    <t>722181116</t>
  </si>
  <si>
    <t>Ochrana potrubí plstěnými pásy DN 50 a DN 65 (studená) v podhledu 1.NP 1.dilatační celek, "krátká" strana</t>
  </si>
  <si>
    <t>498933501</t>
  </si>
  <si>
    <t>722181117</t>
  </si>
  <si>
    <t>Ochrana potrubí plstěnými pásy DN 80 (studená) v podhledu 1.NP 1.dilatační celek, "krátká" strana</t>
  </si>
  <si>
    <t>-472532017</t>
  </si>
  <si>
    <t>80</t>
  </si>
  <si>
    <t>722181241</t>
  </si>
  <si>
    <t>Ochrana potrubí termoizolačními trubicemi z pěnového polyetylenu PE přilepenými v příčných a podélných spojích, tloušťky izolace přes 13 do 20 mm, vnitřního průměru izolace DN do 22 mm (cirk.v jádře st.č.17)</t>
  </si>
  <si>
    <t>-1063014303</t>
  </si>
  <si>
    <t>722181251</t>
  </si>
  <si>
    <t>Ochrana potrubí termoizolačními trubicemi z pěnového polyetylenu PE přilepenými v příčných a podélných spojích, tloušťky izolace přes 20 do 25 mm, vnitřního průměru izolace DN do 22 mm (na tepl.v.ležaté potr. v podhl.1NP; 1.dil.celek)</t>
  </si>
  <si>
    <t>1033780939</t>
  </si>
  <si>
    <t>81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</si>
  <si>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</si>
  <si>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 (T+cirk v jádře st.č.17)</t>
  </si>
  <si>
    <t>-1766898884</t>
  </si>
  <si>
    <t>722181252R</t>
  </si>
  <si>
    <t>Ochrana potrubí termoizolačními trubicemi z pěnového polyetylenu PE přilepenými v příčných a podélných spojích, tloušťky izolace přes 20 do 25 mm, vnitřního průměru izolace DN přes 22 do 45 mm (na tepl.v.ležaté potr. v podhl.1NP; 1.dil.celek)</t>
  </si>
  <si>
    <t>-407913766</t>
  </si>
  <si>
    <t>722181812</t>
  </si>
  <si>
    <t>Demontáž ochrany potrubí plstěných pásů z trub, průměru do 50 mm (380+168)x0,33=458 (ležaté rozvody v podhledu 1.NP)</t>
  </si>
  <si>
    <t>-905667712</t>
  </si>
  <si>
    <t>722181817</t>
  </si>
  <si>
    <t>Demontáž ochrany potrubí plstěných pásů z trub, průměru přes 50 do 150 mm (ležaté rozvody v podhledu 1.NP)</t>
  </si>
  <si>
    <t>2081021110</t>
  </si>
  <si>
    <t>722181851</t>
  </si>
  <si>
    <t>Demontáž ochrany potrubí termoizolačních trubic z trub, průměru do 45 mm (380+168)x0,67=368 (st.17+ ležaté rozvody v podhledu 1.NP)</t>
  </si>
  <si>
    <t>1823260317</t>
  </si>
  <si>
    <t>722181852</t>
  </si>
  <si>
    <t>Demontáž ochrany potrubí termoizolačních trubic z trub, průměru přes 45 do 89 mm (ležaté rozvody v podhledu 1.NP)</t>
  </si>
  <si>
    <t>-401388245</t>
  </si>
  <si>
    <t>722181853</t>
  </si>
  <si>
    <t>Demontáž ochrany potrubí termoizolačních trubic z trub, průměru přes 89 do 110 mm (ležaté rozvody v podhledu 1.NP)</t>
  </si>
  <si>
    <t>377940845</t>
  </si>
  <si>
    <t>722182012</t>
  </si>
  <si>
    <t>Podpůrný žlab pro potrubí průměru D 25 (žlaby jsou pro ležaté potrubí v podhledu v 1.NP)</t>
  </si>
  <si>
    <t>413947210</t>
  </si>
  <si>
    <t>722182013</t>
  </si>
  <si>
    <t>Podpůrný žlab pro potrubí průměru D 32 (žlaby jsou pro ležaté potrubí v podhledu v 1.NP)</t>
  </si>
  <si>
    <t>-1858361956</t>
  </si>
  <si>
    <t>722182014</t>
  </si>
  <si>
    <t>Podpůrný žlab pro potrubí průměru D 40 (žlaby jsou pro ležaté potrubí v podhledu v 1.NP)</t>
  </si>
  <si>
    <t>-655906956</t>
  </si>
  <si>
    <t>722182015</t>
  </si>
  <si>
    <t>Podpůrný žlab pro potrubí průměru D 50 (žlaby jsou pro ležaté potrubí v podhledu v 1.NP)</t>
  </si>
  <si>
    <t>1817462685</t>
  </si>
  <si>
    <t>722182016</t>
  </si>
  <si>
    <t>Podpůrný žlab pro potrubí průměru D 63 (žlaby jsou pro ležaté potrubí v podhledu v 1.NP)</t>
  </si>
  <si>
    <t>-1035030199</t>
  </si>
  <si>
    <t>722182017</t>
  </si>
  <si>
    <t>Podpůrný žlab pro potrubí průměru D 75 (žlaby jsou pro ležaté potrubí v podhledu v 1.NP)</t>
  </si>
  <si>
    <t>-41827087</t>
  </si>
  <si>
    <t>722220861</t>
  </si>
  <si>
    <t>Demontáž armatur závitových se dvěma závity do G 3/4</t>
  </si>
  <si>
    <t>-1133758278</t>
  </si>
  <si>
    <t>722220862</t>
  </si>
  <si>
    <t>Demontáž armatur závitových se dvěma závity přes 3/4 do G 5/4 (stoupač.uzávěry: 2 pouze v 1NP st.17)</t>
  </si>
  <si>
    <t>2036893643</t>
  </si>
  <si>
    <t>82</t>
  </si>
  <si>
    <t>722224116</t>
  </si>
  <si>
    <t>Armatury s jedním závitem kohouty plnicí a vypouštěcí PN 10 G 3/4"</t>
  </si>
  <si>
    <t>-379331757</t>
  </si>
  <si>
    <t>83</t>
  </si>
  <si>
    <t>722232123</t>
  </si>
  <si>
    <t>Armatury se dvěma závity kulové kohouty PN 42 do 185 °C plnoprůtokové vnitřní závit G 3/4"</t>
  </si>
  <si>
    <t>1604561337</t>
  </si>
  <si>
    <t>84</t>
  </si>
  <si>
    <t>RegV DN20</t>
  </si>
  <si>
    <t>Automatický termostatický vyvažovací ventil stoupaček cirkulace teplé vody DN20 (3/4" F) Kvs= 1,19, vč. teploměru, dodávka + montáž (na st.17)</t>
  </si>
  <si>
    <t>361493658</t>
  </si>
  <si>
    <t>85</t>
  </si>
  <si>
    <t>722232124</t>
  </si>
  <si>
    <t>Armatury se dvěma závity kulové kohouty PN 42 do 185 °C plnoprůtokové vnitřní závit G 1"</t>
  </si>
  <si>
    <t>1447497634</t>
  </si>
  <si>
    <t>86</t>
  </si>
  <si>
    <t>722232125</t>
  </si>
  <si>
    <t>Armatury se dvěma závity kulové kohouty PN 42 do 185 °C plnoprůtokové vnitřní závit G 5/4" (1ks sekční uzávěr cirkulace TV pro 1.dilatační celek- "krátkou"stranu)</t>
  </si>
  <si>
    <t>35589291</t>
  </si>
  <si>
    <t>87</t>
  </si>
  <si>
    <t>722232128</t>
  </si>
  <si>
    <t>Armatury se dvěma závity kulové kohouty PN 42 do 185 °C plnoprůtokové vnitřní závit G 2 1/2" (2ks sekční uzávěr SV a TV pro 1.dilatační celek- "krátkou"stranu)</t>
  </si>
  <si>
    <t>-88275602</t>
  </si>
  <si>
    <t>88</t>
  </si>
  <si>
    <t>722232129</t>
  </si>
  <si>
    <t>Armatury se dvěma závity kulové kohouty PN 42 do 185 °C plnoprůtokové vnitřní závit G 3" (2ks na odbočce k požár. hydrantům) + 1ks sekční uzávěr SV pro 1.dilatační celek- "krátkou"stranu)</t>
  </si>
  <si>
    <t>-1244444766</t>
  </si>
  <si>
    <t>89</t>
  </si>
  <si>
    <t>Potr.oddělovač</t>
  </si>
  <si>
    <t>Potrubní oddělovač DN50 (na odbočky stávajícího požárního vodovodu H1 a H2)</t>
  </si>
  <si>
    <t>-381460404</t>
  </si>
  <si>
    <t>90</t>
  </si>
  <si>
    <t>722290234</t>
  </si>
  <si>
    <t>Zkoušky, proplach a desinfekce vodovodního potrubí proplach a desinfekce vodovodního potrubí do DN 80</t>
  </si>
  <si>
    <t>-2125405824</t>
  </si>
  <si>
    <t>91</t>
  </si>
  <si>
    <t>722290237</t>
  </si>
  <si>
    <t>Zkoušky, proplach a desinfekce vodovodního potrubí proplach a desinfekce vodovodního potrubí přes DN 80 do DN 200</t>
  </si>
  <si>
    <t>648122926</t>
  </si>
  <si>
    <t>92</t>
  </si>
  <si>
    <t>722290823</t>
  </si>
  <si>
    <t>Vnitrostaveništní přemístění vybouraných (demontovaných) hmot vnitřní vodovod vodorovně do 100 m v objektech výšky přes 12 do 24 m</t>
  </si>
  <si>
    <t>-544485</t>
  </si>
  <si>
    <t>93</t>
  </si>
  <si>
    <t>998722103</t>
  </si>
  <si>
    <t>Přesun hmot pro vnitřní vodovod stanovený z hmotnosti přesunovaného materiálu vodorovná dopravní vzdálenost do 50 m v objektech výšky přes 12 do 24 m</t>
  </si>
  <si>
    <t>-1931029440</t>
  </si>
  <si>
    <t>94</t>
  </si>
  <si>
    <t>998722181R</t>
  </si>
  <si>
    <t>Přesun hmot pro vnitřní vodovod stanovený z hmotnosti přesunovaného materiálu Příplatek k ceně za přesun prováděný bez použití mechanizace pro jakoukoliv výšku objektu</t>
  </si>
  <si>
    <t>-1916671483</t>
  </si>
  <si>
    <t>95</t>
  </si>
  <si>
    <t>998722192</t>
  </si>
  <si>
    <t>Přesun hmot pro vnitřní vodovod stanovený z hmotnosti přesunovaného materiálu Příplatek k ceně za zvětšený přesun přes vymezenou největší dopravní vzdálenost do 100 m</t>
  </si>
  <si>
    <t>-93572795</t>
  </si>
  <si>
    <t>727</t>
  </si>
  <si>
    <t xml:space="preserve">Zdravotechnika - protipožární ochrana   </t>
  </si>
  <si>
    <t>96</t>
  </si>
  <si>
    <t>727213201</t>
  </si>
  <si>
    <t>Protipožární trubní ucpávky plastového potrubí prostup stropem tloušťky 325 mm požární odolnost EI 45 D 20, protipožární tmel, oboustranná aplikace s minerální vatou</t>
  </si>
  <si>
    <t>564487992</t>
  </si>
  <si>
    <t>97</t>
  </si>
  <si>
    <t>727213202</t>
  </si>
  <si>
    <t>Protipožární trubní ucpávky plastového potrubí prostup stropem tloušťky 325 mm požární odolnost EI 45 D 25, protipožární tmel oboustranná aplikace s minerální vatou</t>
  </si>
  <si>
    <t>-179978975</t>
  </si>
  <si>
    <t>98</t>
  </si>
  <si>
    <t>727213203</t>
  </si>
  <si>
    <t>Protipožární trubní ucpávky plastového potrubí prostup stropem tloušťky 325 mm požární odolnost EI 45 D 32, protipožární tmel, oboustranná aplikace s minerální vatou</t>
  </si>
  <si>
    <t>100135711</t>
  </si>
  <si>
    <t>99</t>
  </si>
  <si>
    <t>727213204</t>
  </si>
  <si>
    <t>Protipožární trubní ucpávky plastového potrubí prostup stropem tloušťky 325 mm požární odolnost EI 45 D 40, protipožární tmel, oboustranná aplikace s minerální vatou</t>
  </si>
  <si>
    <t>-609268363</t>
  </si>
  <si>
    <t>100</t>
  </si>
  <si>
    <t>727213227</t>
  </si>
  <si>
    <t>Protipožární trubní ucpávky plastového potrubí prostup stropem tloušťky 325 mm požární odolnost EI 45 D 110, protipožární manžeta</t>
  </si>
  <si>
    <t>-95762799</t>
  </si>
  <si>
    <t>101</t>
  </si>
  <si>
    <t>727213228</t>
  </si>
  <si>
    <t>Protipožární trubní ucpávky plastového potrubí prostup stropem tloušťky 325 mm požární odolnost EI 45 D 125, protipožární manžeta (dešťové potrubí je patrech obezděno)</t>
  </si>
  <si>
    <t>1007118497</t>
  </si>
  <si>
    <t xml:space="preserve">Práce a dodávky M   </t>
  </si>
  <si>
    <t>23-M</t>
  </si>
  <si>
    <t xml:space="preserve">Montáže potrubí   </t>
  </si>
  <si>
    <t>103</t>
  </si>
  <si>
    <t>230050001</t>
  </si>
  <si>
    <t>Montáž uložení doplňkových konstrukcí přišroubováním DN do 25</t>
  </si>
  <si>
    <t>kg</t>
  </si>
  <si>
    <t>-942904377</t>
  </si>
  <si>
    <t>104</t>
  </si>
  <si>
    <t>230050002</t>
  </si>
  <si>
    <t>Montáž uložení doplňkových konstrukcí přišroubováním DN přes 25 do 50</t>
  </si>
  <si>
    <t>-631815398</t>
  </si>
  <si>
    <t>105</t>
  </si>
  <si>
    <t>230050003</t>
  </si>
  <si>
    <t>Montáž uložení doplňkových konstrukcí přišroubováním DN přes 50 do 150</t>
  </si>
  <si>
    <t>-455732519</t>
  </si>
  <si>
    <t>106</t>
  </si>
  <si>
    <t>230050033</t>
  </si>
  <si>
    <t>Doplňkové konstrukce z trubkového materiálu zhotovení a montáž</t>
  </si>
  <si>
    <t>1248462583</t>
  </si>
  <si>
    <t>107</t>
  </si>
  <si>
    <t>kluzné,pevné body</t>
  </si>
  <si>
    <t>Typové kluzné a pevné body (dodávka vybraného výrobce) z ocel pozink materiálu, objímky s pryžovými vystélkami</t>
  </si>
  <si>
    <t>256</t>
  </si>
  <si>
    <t>1938480126</t>
  </si>
  <si>
    <t>HZS</t>
  </si>
  <si>
    <t xml:space="preserve">Hodinové zúčtovací sazby   </t>
  </si>
  <si>
    <t>108</t>
  </si>
  <si>
    <t>HZS1341</t>
  </si>
  <si>
    <t>Hodinové zúčtovací sazby profesí HSV provádění konstrukcí lešenář, demontáž, posunutí, zpětná montáž lešení</t>
  </si>
  <si>
    <t>262144</t>
  </si>
  <si>
    <t>335427201</t>
  </si>
  <si>
    <t>109</t>
  </si>
  <si>
    <t>HZS2491</t>
  </si>
  <si>
    <t>Hodinové zúčtovací sazby profesí PSV zednické výpomoci a pomocné práce PSV dělník zednických výpomocí</t>
  </si>
  <si>
    <t>231595009</t>
  </si>
  <si>
    <t>110</t>
  </si>
  <si>
    <t>HZS4232</t>
  </si>
  <si>
    <t>Hodinové zúčtovací sazby ostatních profesí kontrolní činnost technik odborný, koordinace s ostaními řemesly</t>
  </si>
  <si>
    <t>2112063443</t>
  </si>
  <si>
    <t>B - Buňky premium</t>
  </si>
  <si>
    <t>B1 - Stavební práce</t>
  </si>
  <si>
    <t xml:space="preserve">    725 - Zdravotechnika - zařizovací předměty - VIZ ZTI</t>
  </si>
  <si>
    <t xml:space="preserve">    771 - Podlahy z dlaždic</t>
  </si>
  <si>
    <t>319201321</t>
  </si>
  <si>
    <t>Vyrovnání nerovného povrchu vnitřního i vnějšího zdiva bez odsekání vadných cihel, maltou (s dodáním hmot) tl. do 30 mm</t>
  </si>
  <si>
    <t>1155656143</t>
  </si>
  <si>
    <t>https://podminky.urs.cz/item/CS_URS_2025_01/319201321</t>
  </si>
  <si>
    <t>srovnání po osekání stěn ve sprše</t>
  </si>
  <si>
    <t>2,675*(0,81*2+0,71)*0,5*8*6</t>
  </si>
  <si>
    <t>-217915595</t>
  </si>
  <si>
    <t>2,675*(0,81+0,55)*8*6</t>
  </si>
  <si>
    <t>2,675*0,69*8*6</t>
  </si>
  <si>
    <t>-1226258277</t>
  </si>
  <si>
    <t>2,675*6*8*6</t>
  </si>
  <si>
    <t>342272245</t>
  </si>
  <si>
    <t>Příčky z pórobetonových tvárnic hladkých na tenké maltové lože objemová hmotnost do 500 kg/m3, tloušťka příčky 150 mm</t>
  </si>
  <si>
    <t>-99210557</t>
  </si>
  <si>
    <t>https://podminky.urs.cz/item/CS_URS_2025_01/342272245</t>
  </si>
  <si>
    <t>předstěny pro instalace</t>
  </si>
  <si>
    <t>(0,98+0,91)*1,0*8*6</t>
  </si>
  <si>
    <t>1737532232</t>
  </si>
  <si>
    <t>konstrukce stropu v jádru</t>
  </si>
  <si>
    <t>0,69*0,81*8*6</t>
  </si>
  <si>
    <t>0,55*0,53*8*6</t>
  </si>
  <si>
    <t>611142001</t>
  </si>
  <si>
    <t>Pletivo vnitřních ploch v ploše nebo pruzích, na plném podkladu sklovláknité vtlačené do tmelu včetně tmelu stropů</t>
  </si>
  <si>
    <t>-831180767</t>
  </si>
  <si>
    <t>https://podminky.urs.cz/item/CS_URS_2025_01/611142001</t>
  </si>
  <si>
    <t>(2,9+2,45)*8*6</t>
  </si>
  <si>
    <t>611311131</t>
  </si>
  <si>
    <t>Vápenný štuk vnitřních ploch tloušťky do 3 mm vodorovných konstrukcí stropů rovných</t>
  </si>
  <si>
    <t>-1278569276</t>
  </si>
  <si>
    <t>https://podminky.urs.cz/item/CS_URS_2025_01/611311131</t>
  </si>
  <si>
    <t>611325402</t>
  </si>
  <si>
    <t>Oprava vápenocementové omítky vnitřních ploch hrubé, tl. do 20 mm stropů, v rozsahu opravované plochy přes 10 do 30%</t>
  </si>
  <si>
    <t>-12460139</t>
  </si>
  <si>
    <t>https://podminky.urs.cz/item/CS_URS_2025_01/611325402</t>
  </si>
  <si>
    <t>611131121</t>
  </si>
  <si>
    <t>Podkladní a spojovací vrstva vnitřních omítaných ploch penetrace disperzní nanášená ručně stropů</t>
  </si>
  <si>
    <t>-56160124</t>
  </si>
  <si>
    <t>https://podminky.urs.cz/item/CS_URS_2025_01/611131121</t>
  </si>
  <si>
    <t>2140630804</t>
  </si>
  <si>
    <t>-130363293</t>
  </si>
  <si>
    <t>na nové vyzdívky</t>
  </si>
  <si>
    <t>(2,675*(0,81+0,55+0,69*2))*8*6</t>
  </si>
  <si>
    <t>1913779210</t>
  </si>
  <si>
    <t>((2,675-2,0)*(0,81+0,55+0,69*2))*8*6</t>
  </si>
  <si>
    <t>612131101</t>
  </si>
  <si>
    <t>Podkladní a spojovací vrstva vnitřních omítaných ploch cementový postřik nanášený ručně celoplošně stěn</t>
  </si>
  <si>
    <t>1652411234</t>
  </si>
  <si>
    <t>https://podminky.urs.cz/item/CS_URS_2025_01/612131101</t>
  </si>
  <si>
    <t>na stávající zdivo</t>
  </si>
  <si>
    <t>(2,675*(1,12*2+0,71+0,81*3)-0,7*2,0)*8*6</t>
  </si>
  <si>
    <t>2,675*(1,05*4-0,55+0,98+0,91+0,22*2+2,62-0,1-0,7*2)*8*6</t>
  </si>
  <si>
    <t>(2,675*0,69*2-0,6*1,97*2)*8*6</t>
  </si>
  <si>
    <t>612321141</t>
  </si>
  <si>
    <t>Omítka vápenocementová vnitřních ploch nanášená ručně dvouvrstvá, tloušťky jádrové omítky do 10 mm a tloušťky štuku do 3 mm štuková svislých konstrukcí stěn</t>
  </si>
  <si>
    <t>-1693406396</t>
  </si>
  <si>
    <t>https://podminky.urs.cz/item/CS_URS_2025_01/612321141</t>
  </si>
  <si>
    <t>((2,675-2,0)*(1,12*2+0,71+0,81*3))*8*6</t>
  </si>
  <si>
    <t>(2,675-2,0)*(1,05*4-0,55+0,98+0,91+0,22*2+2,62-0,1)*8*6</t>
  </si>
  <si>
    <t>612321191</t>
  </si>
  <si>
    <t>Omítka vápenocementová vnitřních ploch nanášená ručně Příplatek k cenám za každých dalších i započatých 5 mm tloušťky omítky přes 10 mm stěn</t>
  </si>
  <si>
    <t>-392088000</t>
  </si>
  <si>
    <t>https://podminky.urs.cz/item/CS_URS_2025_01/612321191</t>
  </si>
  <si>
    <t>612325223</t>
  </si>
  <si>
    <t>Vápenocementová omítka jednotlivých malých ploch štuková dvouvrstvá na stěnách, plochy jednotlivě přes 0,25 do 1 m2</t>
  </si>
  <si>
    <t>-727940949</t>
  </si>
  <si>
    <t>https://podminky.urs.cz/item/CS_URS_2025_01/612325223</t>
  </si>
  <si>
    <t>po zazdívce zárubní v chodbičkách</t>
  </si>
  <si>
    <t>1*2*8*6</t>
  </si>
  <si>
    <t>612325225</t>
  </si>
  <si>
    <t>Vápenocementová omítka jednotlivých malých ploch štuková dvouvrstvá na stěnách, plochy jednotlivě přes 1,0 do 4 m2</t>
  </si>
  <si>
    <t>-45357192</t>
  </si>
  <si>
    <t>https://podminky.urs.cz/item/CS_URS_2025_01/612325225</t>
  </si>
  <si>
    <t>zaomítání po obkladech v "kuchyňkách"</t>
  </si>
  <si>
    <t>2*8*6</t>
  </si>
  <si>
    <t>612331121</t>
  </si>
  <si>
    <t>Omítka cementová vnitřních ploch nanášená ručně jednovrstvá, tloušťky do 10 mm hladká svislých konstrukcí stěn</t>
  </si>
  <si>
    <t>1404742691</t>
  </si>
  <si>
    <t>https://podminky.urs.cz/item/CS_URS_2025_01/612331121</t>
  </si>
  <si>
    <t>Poznámka k položce:_x000d_
pod obklady</t>
  </si>
  <si>
    <t>obklady na stávající zdivo</t>
  </si>
  <si>
    <t>(2,0*(1,12*2+0,71+0,81*3)-0,7*2,0)*8*6</t>
  </si>
  <si>
    <t>2,0*(1,05*4-0,55+0,98+0,91+0,22*2+2,62-0,1-0,7*2)*8*6</t>
  </si>
  <si>
    <t>612331191</t>
  </si>
  <si>
    <t>Omítka cementová vnitřních ploch nanášená ručně Příplatek k cenám za každých dalších i započatých 5 mm tloušťky omítky přes 10 mm stěn</t>
  </si>
  <si>
    <t>583790585</t>
  </si>
  <si>
    <t>https://podminky.urs.cz/item/CS_URS_2025_01/612331191</t>
  </si>
  <si>
    <t>632451254</t>
  </si>
  <si>
    <t>Potěr cementový samonivelační litý tř. C 30, tl. přes 45 do 50 mm</t>
  </si>
  <si>
    <t>-10784858</t>
  </si>
  <si>
    <t>https://podminky.urs.cz/item/CS_URS_2025_01/632451254</t>
  </si>
  <si>
    <t>642944121</t>
  </si>
  <si>
    <t>Osazení ocelových dveřních zárubní lisovaných nebo z úhelníků dodatečně s vybetonováním prahu, plochy do 2,5 m2</t>
  </si>
  <si>
    <t>-2013661094</t>
  </si>
  <si>
    <t>https://podminky.urs.cz/item/CS_URS_2025_01/642944121</t>
  </si>
  <si>
    <t>55331455</t>
  </si>
  <si>
    <t>zárubeň jednokřídlá ocelová obložková šroubovací tl stěny 75-100mm rozměru 600/1970, 2100mm</t>
  </si>
  <si>
    <t>1570176113</t>
  </si>
  <si>
    <t>1197872833</t>
  </si>
  <si>
    <t>(1,12*0,81+0,71*0,81+2,63*0,69+0,98*1,05+0,91*1,05)*8*6</t>
  </si>
  <si>
    <t>1,5*2,65*2*8*6</t>
  </si>
  <si>
    <t>-1794266518</t>
  </si>
  <si>
    <t>2,86*4,12*2*8*6</t>
  </si>
  <si>
    <t>962551848</t>
  </si>
  <si>
    <t>u umyvadla</t>
  </si>
  <si>
    <t>2,675*0,55*8*6</t>
  </si>
  <si>
    <t>sprch kout</t>
  </si>
  <si>
    <t>(2,675*0,71-0,5*2,0)*8*6</t>
  </si>
  <si>
    <t>příčky předsíňky</t>
  </si>
  <si>
    <t>2,675*0,6*2*8*6</t>
  </si>
  <si>
    <t>352295787</t>
  </si>
  <si>
    <t>rozebrání konstrukce stropu v jádru</t>
  </si>
  <si>
    <t>0,69*0,81*0,1*8*6</t>
  </si>
  <si>
    <t>0,55*0,53*0,1*8*6</t>
  </si>
  <si>
    <t>965081213</t>
  </si>
  <si>
    <t>Bourání podlah z dlaždic bez podkladního lože nebo mazaniny, s jakoukoliv výplní spár keramických nebo xylolitových tl. do 10 mm, plochy přes 1 m2</t>
  </si>
  <si>
    <t>-1688343835</t>
  </si>
  <si>
    <t>https://podminky.urs.cz/item/CS_URS_2025_01/965081213</t>
  </si>
  <si>
    <t>965081333</t>
  </si>
  <si>
    <t>Bourání podlah z dlaždic bez podkladního lože nebo mazaniny, s jakoukoliv výplní spár betonových, teracových nebo čedičových tl. do 30 mm, plochy přes 1 m2</t>
  </si>
  <si>
    <t>-956213443</t>
  </si>
  <si>
    <t>https://podminky.urs.cz/item/CS_URS_2025_01/965081333</t>
  </si>
  <si>
    <t xml:space="preserve">přisekání pod stávající dlažbou </t>
  </si>
  <si>
    <t>967023692</t>
  </si>
  <si>
    <t>Přisekání (špicování) ploch kamenných nebo jiných s tvrdým povrchem pro nové povrchové vrstvy, plochy do 2 m2</t>
  </si>
  <si>
    <t>-343131227</t>
  </si>
  <si>
    <t>https://podminky.urs.cz/item/CS_URS_2025_01/967023692</t>
  </si>
  <si>
    <t>vyspádování sprchových koutů</t>
  </si>
  <si>
    <t>(1,12*0,81+0,71*0,81)*8*6</t>
  </si>
  <si>
    <t>967031742</t>
  </si>
  <si>
    <t>Přisekání (špicování) plošné nebo rovných ostění zdiva z cihel pálených plošné, na maltu vápennou nebo vápenocementovou, tl. na maltu cementovou, tl. do 100 mm</t>
  </si>
  <si>
    <t>1647796876</t>
  </si>
  <si>
    <t>https://podminky.urs.cz/item/CS_URS_2025_01/967031742</t>
  </si>
  <si>
    <t>přisekání, srovnání stěny ve sprše - odhad nerovností 50%</t>
  </si>
  <si>
    <t>968072455</t>
  </si>
  <si>
    <t>Vybourání kovových rámů oken s křídly, dveřních zárubní, vrat, stěn, ostění nebo obkladů dveřních zárubní, plochy do 2 m2</t>
  </si>
  <si>
    <t>-2016921030</t>
  </si>
  <si>
    <t>https://podminky.urs.cz/item/CS_URS_2025_01/968072455</t>
  </si>
  <si>
    <t>0,6*1,97*3*8*6</t>
  </si>
  <si>
    <t>978011141</t>
  </si>
  <si>
    <t>Otlučení vápenných nebo vápenocementových omítek vnitřních ploch stropů, v rozsahu přes 10 do 30 %</t>
  </si>
  <si>
    <t>912816750</t>
  </si>
  <si>
    <t>https://podminky.urs.cz/item/CS_URS_2025_01/978011141</t>
  </si>
  <si>
    <t>978013191</t>
  </si>
  <si>
    <t>Otlučení vápenných nebo vápenocementových omítek vnitřních ploch stěn s vyškrabáním spar, s očištěním zdiva, v rozsahu přes 50 do 100 %</t>
  </si>
  <si>
    <t>798013970</t>
  </si>
  <si>
    <t>https://podminky.urs.cz/item/CS_URS_2025_01/978013191</t>
  </si>
  <si>
    <t>(2,675*(1,21*2+0,81*3+0,71*2+0,8)-0,6*1,97-0,5*2,0)*8*6</t>
  </si>
  <si>
    <t>(2,675*(2,63*2+0,69*2+1,05*4)-0,6*1,97*3-0,5*2,0)*8*6</t>
  </si>
  <si>
    <t>-(0,71*2+0,81*2-0,5+0,15*2+0,3)*2,1*8*6</t>
  </si>
  <si>
    <t>-1,5*(0,5*2+1,05*2+0,98+0,91)*8*6</t>
  </si>
  <si>
    <t>208509453</t>
  </si>
  <si>
    <t>(0,71*2+0,81*2-0,5+0,15*2+0,3)*2,1*8*6</t>
  </si>
  <si>
    <t>1,5*(0,5*2+1,05*2+0,98+0,91)*8*6</t>
  </si>
  <si>
    <t>1,2*(0,88+0,6+0,3*2)*2*8*6</t>
  </si>
  <si>
    <t>741872034</t>
  </si>
  <si>
    <t>-1790935046</t>
  </si>
  <si>
    <t>-236282641</t>
  </si>
  <si>
    <t>-1015156202</t>
  </si>
  <si>
    <t>271,386*19 'Přepočtené koeficientem množství</t>
  </si>
  <si>
    <t>2063950947</t>
  </si>
  <si>
    <t>2019553415</t>
  </si>
  <si>
    <t>3,774</t>
  </si>
  <si>
    <t>1665125512</t>
  </si>
  <si>
    <t>271,386-3,774</t>
  </si>
  <si>
    <t>336113816</t>
  </si>
  <si>
    <t>-350569439</t>
  </si>
  <si>
    <t>725</t>
  </si>
  <si>
    <t>Zdravotechnika - zařizovací předměty - VIZ ZTI</t>
  </si>
  <si>
    <t>-1016007739</t>
  </si>
  <si>
    <t>766660001</t>
  </si>
  <si>
    <t>Montáž dveřních křídel dřevěných nebo plastových otevíravých do ocelové zárubně povrchově upravených jednokřídlových, šířky do 800 mm</t>
  </si>
  <si>
    <t>205240113</t>
  </si>
  <si>
    <t>https://podminky.urs.cz/item/CS_URS_2025_01/766660001</t>
  </si>
  <si>
    <t>61162072</t>
  </si>
  <si>
    <t>dveře jednokřídlé voštinové povrch laminátový plné 600x1970-2100mm</t>
  </si>
  <si>
    <t>2143925244</t>
  </si>
  <si>
    <t>766812820</t>
  </si>
  <si>
    <t>Demontáž kuchyňských linek dřevěných nebo kovových včetně skříněk uchycených na stěně, délky do 1500 mm</t>
  </si>
  <si>
    <t>-341399331</t>
  </si>
  <si>
    <t>https://podminky.urs.cz/item/CS_URS_2025_01/766812820</t>
  </si>
  <si>
    <t>766825811</t>
  </si>
  <si>
    <t>Demontáž nábytku vestavěného skříní jednokřídlových</t>
  </si>
  <si>
    <t>1451189762</t>
  </si>
  <si>
    <t>https://podminky.urs.cz/item/CS_URS_2025_01/766825811</t>
  </si>
  <si>
    <t>1035711903</t>
  </si>
  <si>
    <t>1655188142</t>
  </si>
  <si>
    <t>0,4*0,4*2*8*6</t>
  </si>
  <si>
    <t>-1097306071</t>
  </si>
  <si>
    <t>704069083</t>
  </si>
  <si>
    <t>771</t>
  </si>
  <si>
    <t>Podlahy z dlaždic</t>
  </si>
  <si>
    <t>771121011</t>
  </si>
  <si>
    <t>Příprava podkladu před provedením dlažby nátěr penetrační na podlahu</t>
  </si>
  <si>
    <t>-1178620414</t>
  </si>
  <si>
    <t>https://podminky.urs.cz/item/CS_URS_2025_01/771121011</t>
  </si>
  <si>
    <t>771574416</t>
  </si>
  <si>
    <t>Montáž podlah z dlaždic keramických lepených cementovým flexibilním lepidlem hladkých, tloušťky do 10 mm přes 9 do 12 ks/m2</t>
  </si>
  <si>
    <t>681119526</t>
  </si>
  <si>
    <t>https://podminky.urs.cz/item/CS_URS_2025_01/771574416</t>
  </si>
  <si>
    <t>59761409</t>
  </si>
  <si>
    <t>dlažba keramická slinutá protiskluzná do interiéru i exteriéru pro vysoké mechanické namáhání přes 9 do 12ks/m2</t>
  </si>
  <si>
    <t>1928543917</t>
  </si>
  <si>
    <t>256,8*1,08</t>
  </si>
  <si>
    <t>771591112</t>
  </si>
  <si>
    <t>Izolace podlahy pod dlažbu nátěrem nebo stěrkou ve dvou vrstvách</t>
  </si>
  <si>
    <t>1339665551</t>
  </si>
  <si>
    <t>https://podminky.urs.cz/item/CS_URS_2025_01/771591112</t>
  </si>
  <si>
    <t>77199000</t>
  </si>
  <si>
    <t>Příplatek za izolaci prostupů, vyřezání otvorů pro prostupy</t>
  </si>
  <si>
    <t>-1291868428</t>
  </si>
  <si>
    <t>998771213</t>
  </si>
  <si>
    <t>Přesun hmot pro podlahy z dlaždic stanovený procentní sazbou (%) z ceny vodorovná dopravní vzdálenost do 50 m s omezením mechanizace v objektech výšky přes 12 do 24 m</t>
  </si>
  <si>
    <t>93931649</t>
  </si>
  <si>
    <t>https://podminky.urs.cz/item/CS_URS_2025_01/998771213</t>
  </si>
  <si>
    <t>1751820076</t>
  </si>
  <si>
    <t>11,97*2*8*6</t>
  </si>
  <si>
    <t>(3,76+3,75)*8*6</t>
  </si>
  <si>
    <t>608009337</t>
  </si>
  <si>
    <t>-920336862</t>
  </si>
  <si>
    <t>1785825033</t>
  </si>
  <si>
    <t>2061783264</t>
  </si>
  <si>
    <t>1546789756</t>
  </si>
  <si>
    <t>41005315</t>
  </si>
  <si>
    <t>1509,6*1,1</t>
  </si>
  <si>
    <t>1537082478</t>
  </si>
  <si>
    <t>4,12*2*8*6</t>
  </si>
  <si>
    <t>1444692586</t>
  </si>
  <si>
    <t>(1,5+2,65)*2*2*8*6</t>
  </si>
  <si>
    <t>(2,86+4,12)*2*2*8*6</t>
  </si>
  <si>
    <t>636120230</t>
  </si>
  <si>
    <t>2136,96*1,1</t>
  </si>
  <si>
    <t>-1195637843</t>
  </si>
  <si>
    <t>962080025</t>
  </si>
  <si>
    <t>(2,0*(1,12*2+0,71+0,81*4)-0,7*2,0)*8*6</t>
  </si>
  <si>
    <t>2,0*(1,05*4+0,98+0,91+0,22*2+0,69*2+2,62-0,1-0,7*2)*8*6</t>
  </si>
  <si>
    <t>781131112</t>
  </si>
  <si>
    <t>Izolace stěny pod obklad izolace nátěrem nebo stěrkou ve dvou vrstvách</t>
  </si>
  <si>
    <t>86437843</t>
  </si>
  <si>
    <t>https://podminky.urs.cz/item/CS_URS_2025_01/781131112</t>
  </si>
  <si>
    <t>(2,0*(1,12+0,81)*2+2,0*(0,71+0,81*2)-0,7*2,0)*8*6</t>
  </si>
  <si>
    <t>781131264</t>
  </si>
  <si>
    <t>Izolace stěny pod obklad izolace těsnícími izolačními pásy mezi podlahou a stěnu</t>
  </si>
  <si>
    <t>2084163899</t>
  </si>
  <si>
    <t>https://podminky.urs.cz/item/CS_URS_2025_01/781131264</t>
  </si>
  <si>
    <t>((1,12+0,81)*2+(0,71+0,81*2))*8*6</t>
  </si>
  <si>
    <t>2,0*6*8*6</t>
  </si>
  <si>
    <t>781472217</t>
  </si>
  <si>
    <t>Montáž keramických obkladů stěn lepených cementovým flexibilním lepidlem hladkých přes 12 do 19 ks/m2</t>
  </si>
  <si>
    <t>601888130</t>
  </si>
  <si>
    <t>https://podminky.urs.cz/item/CS_URS_2025_01/781472217</t>
  </si>
  <si>
    <t>Poznámka k položce:_x000d_
400/200</t>
  </si>
  <si>
    <t>59761711</t>
  </si>
  <si>
    <t>obklad keramický nemrazuvzdorný povrch hladký/matný tl do 10mm přes 12 do 19ks/m2</t>
  </si>
  <si>
    <t>-288946225</t>
  </si>
  <si>
    <t>1393,92*1,08</t>
  </si>
  <si>
    <t>781492311</t>
  </si>
  <si>
    <t>Obklad - dokončující práce montáž profilu lepeného flexibilním cementovým rychletuhnoucím lepidlem rohového</t>
  </si>
  <si>
    <t>-2032794201</t>
  </si>
  <si>
    <t>https://podminky.urs.cz/item/CS_URS_2025_01/781492311</t>
  </si>
  <si>
    <t>(2,0*3+0,98+0,91)*8*6</t>
  </si>
  <si>
    <t>19416005</t>
  </si>
  <si>
    <t>lišta ukončovací z eloxovaného hliníku 10mm</t>
  </si>
  <si>
    <t>2049816835</t>
  </si>
  <si>
    <t>378,72*1,1</t>
  </si>
  <si>
    <t>78199000</t>
  </si>
  <si>
    <t>868919005</t>
  </si>
  <si>
    <t>2102708952</t>
  </si>
  <si>
    <t>-755124944</t>
  </si>
  <si>
    <t>příprava podkladu zárubně před nátěrem (2,0m2/kus)</t>
  </si>
  <si>
    <t>2*2,0*8*6</t>
  </si>
  <si>
    <t>-370628388</t>
  </si>
  <si>
    <t>2096555526</t>
  </si>
  <si>
    <t>1297149812</t>
  </si>
  <si>
    <t>376359935</t>
  </si>
  <si>
    <t>(2,9+2,45+11,97*2)*8*6</t>
  </si>
  <si>
    <t>2,675*(1,5+2,65)*2*2*8*6</t>
  </si>
  <si>
    <t>2,675*(2,86+4,12)*2*2*8*6</t>
  </si>
  <si>
    <t>344042993</t>
  </si>
  <si>
    <t>7122,288</t>
  </si>
  <si>
    <t>nové omítky</t>
  </si>
  <si>
    <t>stropy</t>
  </si>
  <si>
    <t>(2,675*0,69*2)*8*6</t>
  </si>
  <si>
    <t>-1728260155</t>
  </si>
  <si>
    <t>B2 - ÜT</t>
  </si>
  <si>
    <t xml:space="preserve">    733 - Ústřední vytápění - rozvodné potrubí   </t>
  </si>
  <si>
    <t xml:space="preserve">    735 - Ústřední vytápění - otopná tělesa   </t>
  </si>
  <si>
    <t xml:space="preserve">    783 - Dokončovací práce - nátěry   </t>
  </si>
  <si>
    <t>733</t>
  </si>
  <si>
    <t xml:space="preserve">Ústřední vytápění - rozvodné potrubí   </t>
  </si>
  <si>
    <t>733191902</t>
  </si>
  <si>
    <t>Opravy rozvodů potrubí z trubek ocelových závitových normálních i zesílených montáž DN do 10</t>
  </si>
  <si>
    <t>1460521074</t>
  </si>
  <si>
    <t>733191903</t>
  </si>
  <si>
    <t>Opravy rozvodů potrubí z trubek ocelových závitových normálních i zesílených montáž DN 15</t>
  </si>
  <si>
    <t>-793930588</t>
  </si>
  <si>
    <t>733191904</t>
  </si>
  <si>
    <t>Opravy rozvodů potrubí z trubek ocelových závitových normálních i zesílených montáž DN 20</t>
  </si>
  <si>
    <t>730495176</t>
  </si>
  <si>
    <t>733191922</t>
  </si>
  <si>
    <t>Opravy rozvodů potrubí z trubek ocelových závitových normálních i zesílených navaření odbočky na stávající potrubí, odbočka DN 10</t>
  </si>
  <si>
    <t>-1670424503</t>
  </si>
  <si>
    <t>733222301</t>
  </si>
  <si>
    <t>Potrubí z trubek měděných polotvrdých spojovaných lisováním PN 16, T= +110°C O 12/1 (48 ž.x2m+ 48 ž.x1m=144m)</t>
  </si>
  <si>
    <t>398327614</t>
  </si>
  <si>
    <t>733291101</t>
  </si>
  <si>
    <t>Zkoušky těsnosti potrubí z trubek měděných O do 35/1,5 (173m) k žebříkům a na stávajících ocelových stoupačkách (8x2x17m=272 m) včetně vypuštění a napuštění topné vody</t>
  </si>
  <si>
    <t>-161207553</t>
  </si>
  <si>
    <t>733293901</t>
  </si>
  <si>
    <t>Opravy rozvodů potrubí z trubek měděných vsazení odbočky na stávající potrubí o rozměrech O 12/1</t>
  </si>
  <si>
    <t>2141711896</t>
  </si>
  <si>
    <t>998733103</t>
  </si>
  <si>
    <t>Přesun hmot pro rozvody potrubí stanovený z hmotnosti přesunovaného materiálu vodorovná dopravní vzdálenost do 50 m v objektech výšky přes 12 do 24 m</t>
  </si>
  <si>
    <t>-576329652</t>
  </si>
  <si>
    <t>998733181</t>
  </si>
  <si>
    <t>Přesun hmot pro rozvody potrubí stanovený z hmotnosti přesunovaného materiálu Příplatek k cenám za přesun prováděný bez použití mechanizace pro jakoukoliv výšku objektu</t>
  </si>
  <si>
    <t>951332811</t>
  </si>
  <si>
    <t>735</t>
  </si>
  <si>
    <t xml:space="preserve">Ústřední vytápění - otopná tělesa   </t>
  </si>
  <si>
    <t>735111810</t>
  </si>
  <si>
    <t>Demontáž otopných těles litinových článkových (48 ks těles 9/900/70)</t>
  </si>
  <si>
    <t>85098791</t>
  </si>
  <si>
    <t>735164273a</t>
  </si>
  <si>
    <t>Otopná tělesa trubková na stěnu: výšky tělesa 730 až800mm, šířka 300 mm, vč. termostatické a regulační armatury připojení na topnou vodu na střed žebříku, rozteč připojení 50mm, vč. konzol a odvzdušň. ventilů</t>
  </si>
  <si>
    <t>741751432</t>
  </si>
  <si>
    <t>735191905</t>
  </si>
  <si>
    <t>Ostatní opravy otopných těles odvzdušnění tělesa</t>
  </si>
  <si>
    <t>-1473683186</t>
  </si>
  <si>
    <t>998735103</t>
  </si>
  <si>
    <t>Přesun hmot pro otopná tělesa stanovený z hmotnosti přesunovaného materiálu vodorovná dopravní vzdálenost do 50 m v objektech výšky přes 12 do 24 m</t>
  </si>
  <si>
    <t>70655602</t>
  </si>
  <si>
    <t>998735181</t>
  </si>
  <si>
    <t>Přesun hmot pro otopná tělesa stanovený z hmotnosti přesunovaného materiálu Příplatek k cenám za přesun prováděný bez použití mechanizace pro jakoukoliv výšku objektu</t>
  </si>
  <si>
    <t>-1604856667</t>
  </si>
  <si>
    <t xml:space="preserve">Dokončovací práce - nátěry   </t>
  </si>
  <si>
    <t>783601713</t>
  </si>
  <si>
    <t>Příprava podkladu armatur a kovových potrubí před provedením nátěru potrubí do DN 50 mm odmaštěním, odmašťovačem vodou ředitelným, měděné trubky</t>
  </si>
  <si>
    <t>-1665291752</t>
  </si>
  <si>
    <t>783615551</t>
  </si>
  <si>
    <t>Mezinátěr armatur a kovových potrubí potrubí do DN 50 mm syntetický standardní, na ušlechtilé kovy, měď</t>
  </si>
  <si>
    <t>-1911339055</t>
  </si>
  <si>
    <t>783617605</t>
  </si>
  <si>
    <t>Krycí nátěr (email) armatur a kovových potrubí: potrubí do DN 50 mm jednonásobný syntetický tepelně odolný (měděné + ocelové trubky)</t>
  </si>
  <si>
    <t>-348550234</t>
  </si>
  <si>
    <t>Hodinové zúčtovací sazby profesí HSV provádění konstrukcí zedník, zednická přípomoc</t>
  </si>
  <si>
    <t>698906239</t>
  </si>
  <si>
    <t>Hodinové zúčtovací sazby ostatních profesí revizní a kontrolní činnost technik odborný, koordinace s ostatními řemesly</t>
  </si>
  <si>
    <t>2101279412</t>
  </si>
  <si>
    <t>B3 - ZTI</t>
  </si>
  <si>
    <t xml:space="preserve">    725 - Zdravotechnika - zařizovací předměty   </t>
  </si>
  <si>
    <t>721171803</t>
  </si>
  <si>
    <t>Demontáž potrubí z novodurových trub odpadních nebo připojovacích do D 75 (splaškové stoupačky; 8 st.x 20m)</t>
  </si>
  <si>
    <t>-1207585341</t>
  </si>
  <si>
    <t>Demontáž potrubí z novodurových trub odpadních nebo připojovacích přes 75 do D 114 (splaškové stoupačky; 8st x20m) )</t>
  </si>
  <si>
    <t>-1833782506</t>
  </si>
  <si>
    <t>Demontáž potrubí z novodurových trub odpadních nebo připojovacích přes 114 do D 160 (dešťové stoup. 2 ks x 20m, L1, L2)</t>
  </si>
  <si>
    <t>-1217537529</t>
  </si>
  <si>
    <t>Potrubí z trub PVC SN4 dešťové DN 125 (2x20m)</t>
  </si>
  <si>
    <t>915783597</t>
  </si>
  <si>
    <t>Potrubí z trub polypropylenových odpadní (svislé) DN 110 (16x 18m)</t>
  </si>
  <si>
    <t>1950578373</t>
  </si>
  <si>
    <t>1841360910</t>
  </si>
  <si>
    <t>1420645491</t>
  </si>
  <si>
    <t>-1057440078</t>
  </si>
  <si>
    <t>Potrubí z trub polypropylenových větrací DN 110 (16x2m)</t>
  </si>
  <si>
    <t>1221673943</t>
  </si>
  <si>
    <t>-1707174423</t>
  </si>
  <si>
    <t>-1894967975</t>
  </si>
  <si>
    <t>791637096</t>
  </si>
  <si>
    <t>-271213569</t>
  </si>
  <si>
    <t>-1706283123</t>
  </si>
  <si>
    <t>Demontáž rozvodů vody z plastů do O 25 mm (16j. x3tr/j. x5m ze 17 +2m/j x 16jx6pater)</t>
  </si>
  <si>
    <t>525109740</t>
  </si>
  <si>
    <t>Demontáž rozvodů vody z plastů přes 25 do O 50 mm (16jx3tr/jx12m)</t>
  </si>
  <si>
    <t>-1671683500</t>
  </si>
  <si>
    <t>Potrubí z plastových trubek z polypropylenu PP-RCT svařovaných polyfúzně D 20 x 2,8 (vícevrstvá trubka;S3,2; koef. délk. teplotní roztažnosti alfa=0,05 mm/m°C nebo menší hodnota)</t>
  </si>
  <si>
    <t>-377385989</t>
  </si>
  <si>
    <t>Potrubí z plastových trubek z polypropylenu PP-RCT svařovaných polyfúzně D 25 x 3,5 (vícevrstvá trubka;S3,2; koef. délk. teplotní roztažnosti alfa=0,05 mm/m°C nebo menší hodnota)</t>
  </si>
  <si>
    <t>-786824480</t>
  </si>
  <si>
    <t>Potrubí z plastových trubek z polypropylenu PP-RCT svařovaných polyfúzně D 32 x 4,4 (vícevrstvá trubka;S3,2; koef. délk. teplotní roztažnosti alfa=0,05 mm/m°C nebo menší hodnota)</t>
  </si>
  <si>
    <t>-1406818143</t>
  </si>
  <si>
    <t>Potrubí z plastových trubek z polypropylenu PP-RCT svařovaných polyfúzně D 40 x 5,5 (vícevrstvá trubka;S3,2; koef. délk. teplotní roztažnosti alfa=0,05 mm/m°C nebo menší hodnota)</t>
  </si>
  <si>
    <t>-2145116279</t>
  </si>
  <si>
    <t>Ochrana potrubí plstěnými pásy DN do 20 mm (studená)</t>
  </si>
  <si>
    <t>-925976072</t>
  </si>
  <si>
    <t>Ochrana potrubí plstěnými pásy DN 25 (studená)</t>
  </si>
  <si>
    <t>1274945271</t>
  </si>
  <si>
    <t>722181114</t>
  </si>
  <si>
    <t>Ochrana potrubí plstěnými pásy DN 32 a DN 40 (studená)</t>
  </si>
  <si>
    <t>-72641623</t>
  </si>
  <si>
    <t>Ochrana potrubí termoizolačními trubicemi z pěnového polyetylenu PE přilepenými v příčných a podélných spojích, tloušťky izolace přes 13 do 20 mm, vnitřního průměru izolace DN do 22 mm</t>
  </si>
  <si>
    <t>193769831</t>
  </si>
  <si>
    <t>Ochrana potrubí termoizolačními trubicemi z pěnového polyetylenu PE přilepenými v příčných a podélných spojích, tloušťky izolace přes 20 do 25 mm, vnitřního průměru izolace DN přes 22 do 45 mm</t>
  </si>
  <si>
    <t>1863797989</t>
  </si>
  <si>
    <t>Demontáž ochrany potrubí plstěných pásů z trub, průměru do 50 mm (432+576)x0,33=333</t>
  </si>
  <si>
    <t>600882689</t>
  </si>
  <si>
    <t>Demontáž ochrany potrubí termoizolačních trubic z trub, průměru do 45 mm (432+576)x0.67=675</t>
  </si>
  <si>
    <t>789845806</t>
  </si>
  <si>
    <t>722190401</t>
  </si>
  <si>
    <t>Zřízení přípojek na potrubí vyvedení a upevnění výpustek do DN 25</t>
  </si>
  <si>
    <t>-1793995329</t>
  </si>
  <si>
    <t>722220111R</t>
  </si>
  <si>
    <t>Armatury s jedním závitem nástěnky pro výtokový ventil G 1/2", + rohový ventil 1/2", se sítkem</t>
  </si>
  <si>
    <t>-1657903162</t>
  </si>
  <si>
    <t>722220121</t>
  </si>
  <si>
    <t>Armatury s jedním závitem nástěnky pro baterii G 1/2"</t>
  </si>
  <si>
    <t>pár</t>
  </si>
  <si>
    <t>-1638915035</t>
  </si>
  <si>
    <t>Demontáž armatur závitových se dvěma závity do G 3/4 (16jx2x6pater= 192)</t>
  </si>
  <si>
    <t>327040708</t>
  </si>
  <si>
    <t>Demontáž armatur závitových se dvěma závity přes 3/4 do G 5/4 (stoupačkové uzávěry: 16x3ks poze v 1.NP)</t>
  </si>
  <si>
    <t>-850166067</t>
  </si>
  <si>
    <t>-2079231164</t>
  </si>
  <si>
    <t>Armatury se dvěma závity kulové kohouty PN 42 do 185 °C plnoprůtokové vnitřní závit G 1" (stoupačk.uzávěry jen v 1.NP)</t>
  </si>
  <si>
    <t>-673435995</t>
  </si>
  <si>
    <t>Armatury se dvěma závity kulové kohouty PN 42 do 185 °C plnoprůtokové vnitřní závit G 5/4"(stoupač.uzávěry jen v 1.NP)</t>
  </si>
  <si>
    <t>1991987932</t>
  </si>
  <si>
    <t>Automatický termostatický vyvažovací ventil stoupaček cirkulace teplé vody DN20 (3/4" F) Kvs= 1,19, vč. teploměru, dodávka + montáž</t>
  </si>
  <si>
    <t>-1758831282</t>
  </si>
  <si>
    <t>1155944509</t>
  </si>
  <si>
    <t>-1410161212</t>
  </si>
  <si>
    <t>952431495</t>
  </si>
  <si>
    <t>-733240263</t>
  </si>
  <si>
    <t>1465684235</t>
  </si>
  <si>
    <t xml:space="preserve">Zdravotechnika - zařizovací předměty   </t>
  </si>
  <si>
    <t>725110811</t>
  </si>
  <si>
    <t>Demontáž klozetů splachovacích s nádrží nebo tlakovým splachovačem</t>
  </si>
  <si>
    <t>1791334885</t>
  </si>
  <si>
    <t>725112171</t>
  </si>
  <si>
    <t>WC1_Zařízení záchodů kombi klozety s hlubokým splachováním odpad vodorovný, vč. sedátka plast.</t>
  </si>
  <si>
    <t>741228832</t>
  </si>
  <si>
    <t>725210821</t>
  </si>
  <si>
    <t>Demontáž umyvadel bez výtokových armatur umyvadel</t>
  </si>
  <si>
    <t>-1067930947</t>
  </si>
  <si>
    <t>725211616</t>
  </si>
  <si>
    <t>U1_Umyvadla keramická bílá bez výtokových armatur připevněná na stěnu šrouby s krytem na sifon (polosloupem), šířka umyvadla 550 mm hl.380mm, vč. plastového sifonu,s otvorem pro stojánkovou baterii</t>
  </si>
  <si>
    <t>-557376439</t>
  </si>
  <si>
    <t>725244904</t>
  </si>
  <si>
    <t>Sprchové dveře a zástěny montáž sprchových dveří</t>
  </si>
  <si>
    <t>-255334381</t>
  </si>
  <si>
    <t>Poznámka k položce:_x000d_
OPRAVA</t>
  </si>
  <si>
    <t>8*2*6</t>
  </si>
  <si>
    <t>55495008</t>
  </si>
  <si>
    <t>SK1_ sprch.dveře 60 cm, 1-dílné, otevíravé, profily lesklý chrom, výplň čiré sklo, povrch vodoodpudivý</t>
  </si>
  <si>
    <t>245196832</t>
  </si>
  <si>
    <t>721219128</t>
  </si>
  <si>
    <t>Odtokové sprchové žlaby montáž odtokových sprchových žlabů ostatních typů délky do 1050 mm</t>
  </si>
  <si>
    <t>-333445251</t>
  </si>
  <si>
    <t>NŽ</t>
  </si>
  <si>
    <t>NŽ_Liniový odtokový žlab do sprchových koutů z nerezové oceli k zabudování do plochy kompletní včetně odtoku DN50, montážních potřeb a stavební ochranné zátky, stavební délka 700mm</t>
  </si>
  <si>
    <t>-2063048019</t>
  </si>
  <si>
    <t>725240812</t>
  </si>
  <si>
    <t>Demontáž podlah.vpusti ve sprchových koutech</t>
  </si>
  <si>
    <t>727942093</t>
  </si>
  <si>
    <t>725820801</t>
  </si>
  <si>
    <t>Demontáž baterií nástěnných do G 3/4</t>
  </si>
  <si>
    <t>1614071052</t>
  </si>
  <si>
    <t>725822611a</t>
  </si>
  <si>
    <t>BU1_Baterie umyvadlové stojánkové pákové bez výpusti, max.průtok 6l/min</t>
  </si>
  <si>
    <t>-682439801</t>
  </si>
  <si>
    <t>725841312R</t>
  </si>
  <si>
    <t>BS1_Baterie sprchové nástěnné pákové kompletní vč. držáku a růžice do sprchy, průtok max 8 l/min</t>
  </si>
  <si>
    <t>-36657393</t>
  </si>
  <si>
    <t>998725103</t>
  </si>
  <si>
    <t>Přesun hmot pro zařizovací předměty stanovený z hmotnosti přesunovaného materiálu vodorovná dopravní vzdálenost do 50 m v objektech výšky přes 12 do 24 m</t>
  </si>
  <si>
    <t>-1385397953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</si>
  <si>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</si>
  <si>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</si>
  <si>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1828561530</t>
  </si>
  <si>
    <t>998725192</t>
  </si>
  <si>
    <t>Přesun hmot pro zařizovací předměty stanovený z hmotnosti přesunovaného materiálu Příplatek k cenám za zvětšený přesun přes vymezenou největší dopravní vzdálenost do 100 m</t>
  </si>
  <si>
    <t>1129562128</t>
  </si>
  <si>
    <t>1999453801</t>
  </si>
  <si>
    <t>-1871258673</t>
  </si>
  <si>
    <t>912801386</t>
  </si>
  <si>
    <t>-13042294</t>
  </si>
  <si>
    <t>-65791932</t>
  </si>
  <si>
    <t>Protipožární trubní ucpávky plastového potrubí prostup stropem tloušťky 325 mm požární odolnost EI 45 D 125, protipožární manžeta (2x dešťová stoupačky + v 7.NP na splaškových stoupačkách)</t>
  </si>
  <si>
    <t>813068962</t>
  </si>
  <si>
    <t>HZS2212</t>
  </si>
  <si>
    <t>Hodinové zúčtovací sazby profesí PSV provádění stavebních instalací instalatér odborný, kompletační činnost</t>
  </si>
  <si>
    <t>-1893484254</t>
  </si>
  <si>
    <t>1067153886</t>
  </si>
  <si>
    <t>-494218777</t>
  </si>
  <si>
    <t>C - Buňky standard</t>
  </si>
  <si>
    <t>C1 - Stavební práce</t>
  </si>
  <si>
    <t>-1046880114</t>
  </si>
  <si>
    <t>stěny jádra</t>
  </si>
  <si>
    <t>2,657*(0,55+0,81)*11*6</t>
  </si>
  <si>
    <t>2010718477</t>
  </si>
  <si>
    <t>2,675*4</t>
  </si>
  <si>
    <t>1135531865</t>
  </si>
  <si>
    <t>0,69*0,81*11*6</t>
  </si>
  <si>
    <t>0,55*0,53*11*6</t>
  </si>
  <si>
    <t>611325421</t>
  </si>
  <si>
    <t>Oprava vápenocementové omítky vnitřních ploch štukové dvouvrstvé, tl. jádrové omítky do 20 mm a tl. štuku do 3 mm stropů, v rozsahu opravované plochy do 10%</t>
  </si>
  <si>
    <t>-726854156</t>
  </si>
  <si>
    <t>https://podminky.urs.cz/item/CS_URS_2025_01/611325421</t>
  </si>
  <si>
    <t>4,79*11*6</t>
  </si>
  <si>
    <t>-219811519</t>
  </si>
  <si>
    <t>-588452064</t>
  </si>
  <si>
    <t>-2111134208</t>
  </si>
  <si>
    <t>(2,657*0,55-1,5*0,5)*11*6</t>
  </si>
  <si>
    <t>(2,657*0,81-1,5*0,81)*11*6</t>
  </si>
  <si>
    <t>-1693750152</t>
  </si>
  <si>
    <t>srovnání po nových rozvodech pod opravu obkladů</t>
  </si>
  <si>
    <t>0,15*0,15*(5*3+5*2)*2*11*6</t>
  </si>
  <si>
    <t>0,15*0,15*(4*2)*11*6</t>
  </si>
  <si>
    <t>-1621539832</t>
  </si>
  <si>
    <t>2,657*2*11*6+0,81*11*6</t>
  </si>
  <si>
    <t>(2,657+2,657-1,5)*11*6</t>
  </si>
  <si>
    <t>631974688</t>
  </si>
  <si>
    <t>(1,12*0081+0,71*0,81+2,63*0,069+0,98*1,05+0,91*1,05)*11*6</t>
  </si>
  <si>
    <t>-1342009661</t>
  </si>
  <si>
    <t>1,5*2,65*2*11*6</t>
  </si>
  <si>
    <t>2,86*4,12*2*11*6</t>
  </si>
  <si>
    <t>-625039394</t>
  </si>
  <si>
    <t>2,675*0,55*6*11</t>
  </si>
  <si>
    <t>2125034221</t>
  </si>
  <si>
    <t>0,69*0,81*0,1*11*6</t>
  </si>
  <si>
    <t>0,55*0,53*0,1*11*6</t>
  </si>
  <si>
    <t>978021191</t>
  </si>
  <si>
    <t>Otlučení cementových vnitřních ploch stěn, v rozsahu do 100 %</t>
  </si>
  <si>
    <t>-1061652605</t>
  </si>
  <si>
    <t>https://podminky.urs.cz/item/CS_URS_2025_01/978021191</t>
  </si>
  <si>
    <t>přisekání malty pro výměnu obkladu</t>
  </si>
  <si>
    <t>290279624</t>
  </si>
  <si>
    <t>umyvadlo v místě bourané příčky</t>
  </si>
  <si>
    <t>1,5*0,5*11*6</t>
  </si>
  <si>
    <t>-1957053809</t>
  </si>
  <si>
    <t>1953597560</t>
  </si>
  <si>
    <t>-994724999</t>
  </si>
  <si>
    <t>-504978150</t>
  </si>
  <si>
    <t>55,025*19 'Přepočtené koeficientem množství</t>
  </si>
  <si>
    <t>889097841</t>
  </si>
  <si>
    <t>98505019</t>
  </si>
  <si>
    <t>5,189</t>
  </si>
  <si>
    <t>267515815</t>
  </si>
  <si>
    <t>55,025-5,189</t>
  </si>
  <si>
    <t>1714996667</t>
  </si>
  <si>
    <t>1201357894</t>
  </si>
  <si>
    <t>1642832379</t>
  </si>
  <si>
    <t>instalační stěna do jádra</t>
  </si>
  <si>
    <t>2,675*0,81*11*6</t>
  </si>
  <si>
    <t>824093061</t>
  </si>
  <si>
    <t>1136706561</t>
  </si>
  <si>
    <t>0,4*0,4*2*11*6</t>
  </si>
  <si>
    <t>1446732484</t>
  </si>
  <si>
    <t>2*11*6</t>
  </si>
  <si>
    <t>-375835298</t>
  </si>
  <si>
    <t>1606828132</t>
  </si>
  <si>
    <t>(3,76+3,75+11,97*2)*11*6</t>
  </si>
  <si>
    <t>-49935442</t>
  </si>
  <si>
    <t>-1883954470</t>
  </si>
  <si>
    <t>1185005258</t>
  </si>
  <si>
    <t>1179684500</t>
  </si>
  <si>
    <t>-341253922</t>
  </si>
  <si>
    <t>819814970</t>
  </si>
  <si>
    <t>2075,7*1,1</t>
  </si>
  <si>
    <t>396644283</t>
  </si>
  <si>
    <t>4,12*2*11*6</t>
  </si>
  <si>
    <t>-1623416426</t>
  </si>
  <si>
    <t>(1,5+2,65)*2*2*11*6</t>
  </si>
  <si>
    <t>(2,86+4,12)*2*2*11*6</t>
  </si>
  <si>
    <t>621399778</t>
  </si>
  <si>
    <t>2938,32*1,1</t>
  </si>
  <si>
    <t>-1527280186</t>
  </si>
  <si>
    <t>565601696</t>
  </si>
  <si>
    <t>nový za WC</t>
  </si>
  <si>
    <t>1,5*0,81*11*6</t>
  </si>
  <si>
    <t>oprava obkladů</t>
  </si>
  <si>
    <t>781471810</t>
  </si>
  <si>
    <t>Demontáž obkladů z dlaždic keramických kladených do malty</t>
  </si>
  <si>
    <t>-1456733160</t>
  </si>
  <si>
    <t>https://podminky.urs.cz/item/CS_URS_2025_01/781471810</t>
  </si>
  <si>
    <t>vysekání obkladaček pro rozvody instalaci</t>
  </si>
  <si>
    <t>-898349069</t>
  </si>
  <si>
    <t>781473925</t>
  </si>
  <si>
    <t>Výměna keramické obkladačky lepené, velikosti přes 35 do 45 ks/m2</t>
  </si>
  <si>
    <t>470826251</t>
  </si>
  <si>
    <t>https://podminky.urs.cz/item/CS_URS_2025_01/781473925</t>
  </si>
  <si>
    <t>výměna obkladaček pro rozvody instalaci</t>
  </si>
  <si>
    <t>(5*3+5*2)*2*11*6</t>
  </si>
  <si>
    <t>(4*2)*11*6</t>
  </si>
  <si>
    <t>-1061543735</t>
  </si>
  <si>
    <t>oprava</t>
  </si>
  <si>
    <t>3828*0,15*0,15*1,15</t>
  </si>
  <si>
    <t>1,5*0,81*11*6*1,08</t>
  </si>
  <si>
    <t>-533049913</t>
  </si>
  <si>
    <t>-969825808</t>
  </si>
  <si>
    <t>3*2,0*11*6</t>
  </si>
  <si>
    <t>589951231</t>
  </si>
  <si>
    <t>1102633612</t>
  </si>
  <si>
    <t>-1131223090</t>
  </si>
  <si>
    <t>1626978351</t>
  </si>
  <si>
    <t>(3,76+3,75+11,97*2+4,79)*11*6</t>
  </si>
  <si>
    <t>(2,675*(1,21*2+0,81*4+0,71*2+0,8)-1,5*0,81+2,0*(0,71+0,81*2)-0,6*1,97+0,5*2,0)*11*6</t>
  </si>
  <si>
    <t>(2,675*(2,63*2+0,69*2+1,05*4)-0,6*1,97*3-0,5*2,0-1,5*(1,05*2+0,5*2+0,98+0,91))*11*6</t>
  </si>
  <si>
    <t>2,675*(2,86+4,12)*2*2*11*6</t>
  </si>
  <si>
    <t>1804374778</t>
  </si>
  <si>
    <t>1331298453</t>
  </si>
  <si>
    <t>C2 - ZTI</t>
  </si>
  <si>
    <t>1958770167</t>
  </si>
  <si>
    <t>1918060771</t>
  </si>
  <si>
    <t>Demontáž potrubí z novodurových trub odpadních nebo připojovacích do D 75 (splaškové stoupačky;11 st.x 20m)</t>
  </si>
  <si>
    <t>-1283604720</t>
  </si>
  <si>
    <t>Demontáž potrubí z novodurových trub odpadních nebo připojovacích přes 75 do D 114 (splaškové stoupačky; 11stx20m) )</t>
  </si>
  <si>
    <t>-1655834490</t>
  </si>
  <si>
    <t>Demontáž potrubí z novodurových trub odpadních nebo připojovacích přes 114 do D 160 (dešťové stoup. 3 ks x 20m, L5, L6, L7)</t>
  </si>
  <si>
    <t>1484899565</t>
  </si>
  <si>
    <t>Opravy odpadního potrubí plastového vsazení odbočky do potrubí DN 110</t>
  </si>
  <si>
    <t>-1610540534</t>
  </si>
  <si>
    <t>Opravy odpadního potrubí plastového propojení dosavadního potrubí DN 50</t>
  </si>
  <si>
    <t>2144290846</t>
  </si>
  <si>
    <t>Opravy odpadního potrubí plastového propojení dosavadního potrubí DN 110</t>
  </si>
  <si>
    <t>-1954662166</t>
  </si>
  <si>
    <t>Potrubí z trub PVC SN4 dešťové DN 125 (3x20m)</t>
  </si>
  <si>
    <t>872521563</t>
  </si>
  <si>
    <t>Potrubí z trub polypropylenových odpadní (svislé) DN 110 (22x 18m)</t>
  </si>
  <si>
    <t>-175538956</t>
  </si>
  <si>
    <t>770760300</t>
  </si>
  <si>
    <t>-136489584</t>
  </si>
  <si>
    <t>1038506372</t>
  </si>
  <si>
    <t>Potrubí z trub polypropylenových větrací DN 110 (22x2m)</t>
  </si>
  <si>
    <t>-855684009</t>
  </si>
  <si>
    <t>1820067228</t>
  </si>
  <si>
    <t>488567931</t>
  </si>
  <si>
    <t>Pročištění šikmého připojovacího potrubí do DN 100</t>
  </si>
  <si>
    <t>1132953880</t>
  </si>
  <si>
    <t>Pročištění podlahových vpustí do DN 70</t>
  </si>
  <si>
    <t>-422055523</t>
  </si>
  <si>
    <t>-1839502307</t>
  </si>
  <si>
    <t>1354270255</t>
  </si>
  <si>
    <t>-1979677408</t>
  </si>
  <si>
    <t>430313791</t>
  </si>
  <si>
    <t>Demontáž rozvodů vody z plastů do O 25 mm (22j.x3tr/j.x5m ze17 + 2m/j.x22j.x6pater) =594m</t>
  </si>
  <si>
    <t>-192241904</t>
  </si>
  <si>
    <t>Demontáž rozvodů vody z plastů přes 25 do O 50 mm (22jx3tr/jx12m)=792m</t>
  </si>
  <si>
    <t>1182610625</t>
  </si>
  <si>
    <t>1195282680</t>
  </si>
  <si>
    <t>-1835538825</t>
  </si>
  <si>
    <t>-1009878038</t>
  </si>
  <si>
    <t>-1918502694</t>
  </si>
  <si>
    <t>-1560589976</t>
  </si>
  <si>
    <t>-1391062580</t>
  </si>
  <si>
    <t>-551326440</t>
  </si>
  <si>
    <t>1085377539</t>
  </si>
  <si>
    <t>-1079922889</t>
  </si>
  <si>
    <t>Demontáž ochrany potrubí plstěných pásů z trub, průměru do 50 mm (594+792)x0,33=458</t>
  </si>
  <si>
    <t>-1167018468</t>
  </si>
  <si>
    <t>Demontáž ochrany potrubí termoizolačních trubic z trub, průměru do 45 mm (594+792)x0,67=929</t>
  </si>
  <si>
    <t>-388083971</t>
  </si>
  <si>
    <t>Demontáž armatur závitových se dvěma závity do G 3/4 (22j.x2x6pater)</t>
  </si>
  <si>
    <t>-2132310506</t>
  </si>
  <si>
    <t>Demontáž armatur závitových se dvěma závity přes 3/4 do G 5/4 (stoupač.uzávěry: 22x 3 pouze v 1NP)</t>
  </si>
  <si>
    <t>-10931368</t>
  </si>
  <si>
    <t>1561609401</t>
  </si>
  <si>
    <t>1864715224</t>
  </si>
  <si>
    <t>-129440170</t>
  </si>
  <si>
    <t>-625785143</t>
  </si>
  <si>
    <t>2023895488</t>
  </si>
  <si>
    <t>-1295668109</t>
  </si>
  <si>
    <t>-526058100</t>
  </si>
  <si>
    <t>-1312354447</t>
  </si>
  <si>
    <t>-1022027223</t>
  </si>
  <si>
    <t>-176881405</t>
  </si>
  <si>
    <t>2062714966</t>
  </si>
  <si>
    <t>-711224342</t>
  </si>
  <si>
    <t>-1171230588</t>
  </si>
  <si>
    <t>Protipožární trubní ucpávky plastového potrubí prostup stropem tloušťky 325 mm požární odolnost EI 45 D 125, protipožární manžeta</t>
  </si>
  <si>
    <t>2027486168</t>
  </si>
  <si>
    <t>1484046283</t>
  </si>
  <si>
    <t>-1013035814</t>
  </si>
  <si>
    <t>D - Přízemí malby</t>
  </si>
  <si>
    <t>1704569455</t>
  </si>
  <si>
    <t>-1388918276</t>
  </si>
  <si>
    <t>1.np - mimo schodiště</t>
  </si>
  <si>
    <t>3,3*(7,95*6+3,35+2,5+5,85+3,3+2,4+5,85+0,7+0,6*3)*2</t>
  </si>
  <si>
    <t>3,3*(5,4*4+9,3+5,5+2,9+2,7+1,7+1,2+1,45*2+3,4+3,95+0,9*2+1,4+1,2)</t>
  </si>
  <si>
    <t>3,3*(2,45+22,2*3+0,6*2)</t>
  </si>
  <si>
    <t>3,3*(1,0+1,1*2+7,5+4,95+6,6*2+0,5*2*2+2,8+1,5*2+1,4*8+1,85*4+0,9*4+1,9*2+2,8*2+6,6+2,0+1,95*4)</t>
  </si>
  <si>
    <t>3,3*(1,0+1,5+0,9*2+1,3*2+1,9+1,0+0,95*2+1,3*2)</t>
  </si>
  <si>
    <t>1013723373</t>
  </si>
  <si>
    <t>1239,645</t>
  </si>
  <si>
    <t>427133603</t>
  </si>
  <si>
    <t>E - Elektroinstalace</t>
  </si>
  <si>
    <t xml:space="preserve">    740 - Elektromontáže - zkoušky, revize a ostatní práce</t>
  </si>
  <si>
    <t xml:space="preserve">    741 - Elektroinstalace - silnoproud</t>
  </si>
  <si>
    <t xml:space="preserve">    742 - Elektroinstalace - slaboproud IT</t>
  </si>
  <si>
    <t xml:space="preserve">    743 - Elektromontáže - svítidla</t>
  </si>
  <si>
    <t xml:space="preserve">    744 - Elektromontáže - PBZ</t>
  </si>
  <si>
    <t xml:space="preserve">    745 - Elektromontáže - rozvodna - sestava RH </t>
  </si>
  <si>
    <t xml:space="preserve">    746 - Elektromontáže - rozvaděče pater 2.-7.np</t>
  </si>
  <si>
    <t xml:space="preserve">    747 - Elektromontáže - rozvaděč 1.np</t>
  </si>
  <si>
    <t>740</t>
  </si>
  <si>
    <t>Elektromontáže - zkoušky, revize a ostatní práce</t>
  </si>
  <si>
    <t>Pol49</t>
  </si>
  <si>
    <t>Doprava</t>
  </si>
  <si>
    <t>km</t>
  </si>
  <si>
    <t>-914267715</t>
  </si>
  <si>
    <t>Pol50</t>
  </si>
  <si>
    <t>Koordinace s investorem</t>
  </si>
  <si>
    <t>-2053881606</t>
  </si>
  <si>
    <t>Pol51</t>
  </si>
  <si>
    <t>Koordinace s ostatními profesemi</t>
  </si>
  <si>
    <t>-335141612</t>
  </si>
  <si>
    <t>Pol52</t>
  </si>
  <si>
    <t>Nepředvídané práce při napojování</t>
  </si>
  <si>
    <t>-616317060</t>
  </si>
  <si>
    <t>Pol53</t>
  </si>
  <si>
    <t>Prověřování el.obvodů</t>
  </si>
  <si>
    <t>1314269245</t>
  </si>
  <si>
    <t>Pol54</t>
  </si>
  <si>
    <t>Spolupráce s revizním technikem</t>
  </si>
  <si>
    <t>-385002868</t>
  </si>
  <si>
    <t>Pol55</t>
  </si>
  <si>
    <t>Úklid pracoviště (průběžný a finální)</t>
  </si>
  <si>
    <t>-1075667689</t>
  </si>
  <si>
    <t>Pol56</t>
  </si>
  <si>
    <t>víkendový příplatek</t>
  </si>
  <si>
    <t>-1107922530</t>
  </si>
  <si>
    <t>Pol57</t>
  </si>
  <si>
    <t>Vypínání a zapínání vedení</t>
  </si>
  <si>
    <t>608685344</t>
  </si>
  <si>
    <t>Pol58</t>
  </si>
  <si>
    <t>Demontážní práce včetně drobných úprav st.inst. V patrech</t>
  </si>
  <si>
    <t>-50833888</t>
  </si>
  <si>
    <t>Pol59</t>
  </si>
  <si>
    <t>Demontážní práce ve stupačkách a úprava starých otvorů po R na chodbě včetně napojení nerušených okruhů</t>
  </si>
  <si>
    <t>-487245779</t>
  </si>
  <si>
    <t>Pol60</t>
  </si>
  <si>
    <t>Napojení na stávající okruh</t>
  </si>
  <si>
    <t>-1664960306</t>
  </si>
  <si>
    <t>Pol61</t>
  </si>
  <si>
    <t>Prověření stáv.vedení pro demontáž a přepojení</t>
  </si>
  <si>
    <t>-372111773</t>
  </si>
  <si>
    <t>Pol62</t>
  </si>
  <si>
    <t>Přepojování stávajících okruhů na nové R</t>
  </si>
  <si>
    <t>65306038</t>
  </si>
  <si>
    <t>Pol63</t>
  </si>
  <si>
    <t>Přepojování na nové vedení</t>
  </si>
  <si>
    <t>149248506</t>
  </si>
  <si>
    <t>Pol64</t>
  </si>
  <si>
    <t>Přeznačení rozvodnic</t>
  </si>
  <si>
    <t>1414999915</t>
  </si>
  <si>
    <t>Pol65</t>
  </si>
  <si>
    <t>Příprava staveniště</t>
  </si>
  <si>
    <t>-1452004405</t>
  </si>
  <si>
    <t>Pol66</t>
  </si>
  <si>
    <t>Revize elektro upravovaných částí (dílčí/postupná a souhrná)</t>
  </si>
  <si>
    <t>-1187996524</t>
  </si>
  <si>
    <t>Pol67</t>
  </si>
  <si>
    <t>Úprava rozvaděče HR a stávajících R</t>
  </si>
  <si>
    <t>2138843707</t>
  </si>
  <si>
    <t>Pol68</t>
  </si>
  <si>
    <t>Vyhledání stávájící elektroinstalace</t>
  </si>
  <si>
    <t>473444588</t>
  </si>
  <si>
    <t>Pol69</t>
  </si>
  <si>
    <t>Výrobní dokumentace R podle dohledání instalace v patrech</t>
  </si>
  <si>
    <t>ks</t>
  </si>
  <si>
    <t>-13947962</t>
  </si>
  <si>
    <t>Pol70</t>
  </si>
  <si>
    <t>Ekologická likvidace demontovaného materiálu</t>
  </si>
  <si>
    <t>-481555251</t>
  </si>
  <si>
    <t>Pol71</t>
  </si>
  <si>
    <t>Nouzové bat.svítidlo LED 1 hod včetně kabelu a zapojení (neřešené prostory)</t>
  </si>
  <si>
    <t>127800077</t>
  </si>
  <si>
    <t>Pol72</t>
  </si>
  <si>
    <t>Zářivka LED vč.vypínače a kabelu a zapojení (neřešené prostory)</t>
  </si>
  <si>
    <t>-1230433763</t>
  </si>
  <si>
    <t>Pol73</t>
  </si>
  <si>
    <t>Sekací práce</t>
  </si>
  <si>
    <t>-2069820832</t>
  </si>
  <si>
    <t>Pol74</t>
  </si>
  <si>
    <t>požární prostupy</t>
  </si>
  <si>
    <t>-527917066</t>
  </si>
  <si>
    <t>Pol75</t>
  </si>
  <si>
    <t>Projek SK Stavu (Dokumentace skutečného povedení ve formátech DWG, XLSX, Word, PDF – 2 paré v tištěné podobě a 1x v digitální podobě)</t>
  </si>
  <si>
    <t>1549135286</t>
  </si>
  <si>
    <t>Pol76</t>
  </si>
  <si>
    <t>stavební výpomoc-drobné opravy omítek, výmalby, sekání, dozdívaní atd v patrových rozvodnách</t>
  </si>
  <si>
    <t>903198942</t>
  </si>
  <si>
    <t>Pol77</t>
  </si>
  <si>
    <t>Vyhledání a přepojení neoznačených stávajících vývodů v patrech včetně materálu (kabel do 5x25, trubky, lišty, prostupy)</t>
  </si>
  <si>
    <t>-602166947</t>
  </si>
  <si>
    <t>Pol78</t>
  </si>
  <si>
    <t>osvětlení rozvoden-vypínač a světlo vč.kabelů (LED svítidlo IP65 přisazené a vyp. Na povrch)</t>
  </si>
  <si>
    <t>-1902327514</t>
  </si>
  <si>
    <t>Pol79</t>
  </si>
  <si>
    <t>Pronájem dieselagregátu a jeho připojení, dovoz a odvoz, 1den</t>
  </si>
  <si>
    <t>-140418807</t>
  </si>
  <si>
    <t>Pol80</t>
  </si>
  <si>
    <t>Lesení přenosné pro patra po celou dobu</t>
  </si>
  <si>
    <t>-1818619530</t>
  </si>
  <si>
    <t>Pol154</t>
  </si>
  <si>
    <t>proměření vývodů bez označení a označení v patrech</t>
  </si>
  <si>
    <t>-1338594420</t>
  </si>
  <si>
    <t>741</t>
  </si>
  <si>
    <t>Elektroinstalace - silnoproud</t>
  </si>
  <si>
    <t>Pol1</t>
  </si>
  <si>
    <t>Deinstalace a provitorní napojení v rozvodně C</t>
  </si>
  <si>
    <t>1467264227</t>
  </si>
  <si>
    <t>Pol2</t>
  </si>
  <si>
    <t>CYKY 3x2,5</t>
  </si>
  <si>
    <t>-595805336</t>
  </si>
  <si>
    <t>Pol3</t>
  </si>
  <si>
    <t>CYKY 3x1,5</t>
  </si>
  <si>
    <t>2086967070</t>
  </si>
  <si>
    <t>Pol4</t>
  </si>
  <si>
    <t>CYKY 2x1,5</t>
  </si>
  <si>
    <t>-894672789</t>
  </si>
  <si>
    <t>Pol5</t>
  </si>
  <si>
    <t>CYKY 5x1,5</t>
  </si>
  <si>
    <t>-1219727459</t>
  </si>
  <si>
    <t>Pol6</t>
  </si>
  <si>
    <t>CYKY 5x2,5</t>
  </si>
  <si>
    <t>-335380476</t>
  </si>
  <si>
    <t>Pol7</t>
  </si>
  <si>
    <t>CYKY 5x4</t>
  </si>
  <si>
    <t>164473091</t>
  </si>
  <si>
    <t>Pol8</t>
  </si>
  <si>
    <t>CYKY 4x50</t>
  </si>
  <si>
    <t>-534734508</t>
  </si>
  <si>
    <t>Pol9</t>
  </si>
  <si>
    <t>CYKY 4x6</t>
  </si>
  <si>
    <t>509385458</t>
  </si>
  <si>
    <t>Pol10</t>
  </si>
  <si>
    <t>AYKY 3x120+70</t>
  </si>
  <si>
    <t>-998963121</t>
  </si>
  <si>
    <t>Pol11</t>
  </si>
  <si>
    <t>AYKY 4x70</t>
  </si>
  <si>
    <t>515184706</t>
  </si>
  <si>
    <t>Pol12</t>
  </si>
  <si>
    <t>JYSTY 5x1</t>
  </si>
  <si>
    <t>619561826</t>
  </si>
  <si>
    <t>Pol13</t>
  </si>
  <si>
    <t>CYKY 4x35</t>
  </si>
  <si>
    <t>43662968</t>
  </si>
  <si>
    <t>Pol14</t>
  </si>
  <si>
    <t>CYKY 4x10</t>
  </si>
  <si>
    <t>54088157</t>
  </si>
  <si>
    <t>Pol15</t>
  </si>
  <si>
    <t>Elektroinstalace buňky (dva pokoje) - instalace na povrchu v liště 20x20, 40x20, a parap.žlab nad stoly (2x 3m), 2x zás.jednoduchá, 6x zás. Dvojitá, 6x vypínač, 10x světlo - bude realizován jeden vzor a odsouhlasem investorem. Vše vyšší standard ne levné LV a prvky (příklad - ABB Levit bílá)</t>
  </si>
  <si>
    <t>502258441</t>
  </si>
  <si>
    <t>Pol16a</t>
  </si>
  <si>
    <t>opravy a přepojení v přízemí. Výměna zásuvek v místě stávajících, oživení - Zásuvky 230V/16A</t>
  </si>
  <si>
    <t>-333242221</t>
  </si>
  <si>
    <t>Pol16b</t>
  </si>
  <si>
    <t>opravy a přepojení v přízemí. Výměna zásuvek v místě stávajících, oživení - Zásuvky 16A/400V</t>
  </si>
  <si>
    <t>844456289</t>
  </si>
  <si>
    <t>Pol16c</t>
  </si>
  <si>
    <t>opravy a přepojení v přízemí. Výměna zásuvek v místě stávajících, oživení - Zásuvky 32A/400V</t>
  </si>
  <si>
    <t>-181908037</t>
  </si>
  <si>
    <t>Pol17</t>
  </si>
  <si>
    <t>trubky PO-32 vč.příchytek</t>
  </si>
  <si>
    <t>-942889078</t>
  </si>
  <si>
    <t>Pol18</t>
  </si>
  <si>
    <t>trubky PO-25vč.příchytek</t>
  </si>
  <si>
    <t>-1413347409</t>
  </si>
  <si>
    <t>Pol19</t>
  </si>
  <si>
    <t>cyky 4x 6</t>
  </si>
  <si>
    <t>-574859875</t>
  </si>
  <si>
    <t>Pol20</t>
  </si>
  <si>
    <t>CYKY 4x16</t>
  </si>
  <si>
    <t>1968299883</t>
  </si>
  <si>
    <t>Pol24</t>
  </si>
  <si>
    <t>Plafladur 3x1,5 pro NO vč. Příchytek</t>
  </si>
  <si>
    <t>-334098010</t>
  </si>
  <si>
    <t>Pol25</t>
  </si>
  <si>
    <t>PLAFLADUR 5x1,5 STOP atd vč. Příchytek</t>
  </si>
  <si>
    <t>-971413654</t>
  </si>
  <si>
    <t>Pol26</t>
  </si>
  <si>
    <t>Přepojovací práce vč pomoc..materiálu</t>
  </si>
  <si>
    <t>354943145</t>
  </si>
  <si>
    <t>Pol27</t>
  </si>
  <si>
    <t>Žlab drátěný 100x250 vč. Příchytek a upevňovacího mat.</t>
  </si>
  <si>
    <t>-1267390815</t>
  </si>
  <si>
    <t>Pol28</t>
  </si>
  <si>
    <t>Žlab drátěný 100x50 vč. Příchytek a upevňovacího mat.</t>
  </si>
  <si>
    <t>1448739603</t>
  </si>
  <si>
    <t>Pol29</t>
  </si>
  <si>
    <t>Žlab plný 100x50 vč. Příchytek a upevňovacího mat.</t>
  </si>
  <si>
    <t>1664588772</t>
  </si>
  <si>
    <t>Pol30</t>
  </si>
  <si>
    <t>Žlab plný 100x250 vč. Příchytek a upevňovacího mat.</t>
  </si>
  <si>
    <t>555832506</t>
  </si>
  <si>
    <t>Pol31</t>
  </si>
  <si>
    <t>Žlab plný 50x50 vč. Příchytek a upevňovacího mat.</t>
  </si>
  <si>
    <t>781792168</t>
  </si>
  <si>
    <t>Pol32</t>
  </si>
  <si>
    <t>Propojení stávajících R</t>
  </si>
  <si>
    <t>1968236252</t>
  </si>
  <si>
    <t>Pol33</t>
  </si>
  <si>
    <t>Trubka kopodur pro přechody</t>
  </si>
  <si>
    <t>-1465679219</t>
  </si>
  <si>
    <t>Pol34</t>
  </si>
  <si>
    <t>Výchozí revize elektrického zařízení stupaček</t>
  </si>
  <si>
    <t>-531498384</t>
  </si>
  <si>
    <t>Pol35</t>
  </si>
  <si>
    <t>Napojení a úprava R-stávající</t>
  </si>
  <si>
    <t>1735045472</t>
  </si>
  <si>
    <t>742</t>
  </si>
  <si>
    <t>Elektroinstalace - slaboproud IT</t>
  </si>
  <si>
    <t>Pol37</t>
  </si>
  <si>
    <t>kabel Cat6A FTP (pozor délky. Rack v 3NP.)</t>
  </si>
  <si>
    <t>1115714818</t>
  </si>
  <si>
    <t>Pol38</t>
  </si>
  <si>
    <t>zásuvka RJ45</t>
  </si>
  <si>
    <t>2008934224</t>
  </si>
  <si>
    <t>Pol39</t>
  </si>
  <si>
    <t>měření a protokol</t>
  </si>
  <si>
    <t>1463245985</t>
  </si>
  <si>
    <t>Pol40</t>
  </si>
  <si>
    <t>doplnění racku a zapojení do racku.</t>
  </si>
  <si>
    <t>-500287075</t>
  </si>
  <si>
    <t>Pol.40a</t>
  </si>
  <si>
    <t>Patch panel 19" UTP 24 port</t>
  </si>
  <si>
    <t>1170302162</t>
  </si>
  <si>
    <t xml:space="preserve">Poznámka k položce:_x000d_
patch panely 2x24 pro jedno patro tedy celkem 12 ks patch panelů. </t>
  </si>
  <si>
    <t>Pol40b</t>
  </si>
  <si>
    <t xml:space="preserve">Rack skříň - 19" rozvaděč 9U včetně napájecího panelu </t>
  </si>
  <si>
    <t>-769205756</t>
  </si>
  <si>
    <t xml:space="preserve">Poznámka k položce:_x000d_
datové skříně 19“ včetně napájení o velikosti minimálně 9 patch panelů. </t>
  </si>
  <si>
    <t>Pol41</t>
  </si>
  <si>
    <t>1385490234</t>
  </si>
  <si>
    <t>743</t>
  </si>
  <si>
    <t>Elektromontáže - svítidla</t>
  </si>
  <si>
    <t>Pol36</t>
  </si>
  <si>
    <t>Svítidla- Osvětlení</t>
  </si>
  <si>
    <t>258878974</t>
  </si>
  <si>
    <t>496+691+68+23+95+38+4+22+126+12+36+24+30+30</t>
  </si>
  <si>
    <t>TOM VARIO LED 300 2000 830/40 WH</t>
  </si>
  <si>
    <t>KS</t>
  </si>
  <si>
    <t>164916715</t>
  </si>
  <si>
    <t>LENA VARIO LED 380 2500 830/35/40</t>
  </si>
  <si>
    <t>-163398802</t>
  </si>
  <si>
    <t>FREJA VARIOFLEX 1500 7000 830/35/40</t>
  </si>
  <si>
    <t>1186806787</t>
  </si>
  <si>
    <t>D1</t>
  </si>
  <si>
    <t>POPPY LED 1200 2500 840</t>
  </si>
  <si>
    <t>-213195450</t>
  </si>
  <si>
    <t>D2</t>
  </si>
  <si>
    <t>POPPY LED 1200 5000 840</t>
  </si>
  <si>
    <t>-1406274294</t>
  </si>
  <si>
    <t>LUCY 1200 LED IP66 4000 840 TW</t>
  </si>
  <si>
    <t>-265788913</t>
  </si>
  <si>
    <t>F</t>
  </si>
  <si>
    <t>JULIE 1500 LED IP65 6300 840</t>
  </si>
  <si>
    <t>-975242739</t>
  </si>
  <si>
    <t>G</t>
  </si>
  <si>
    <t>ROXY 1500 D 5500 840 FLEX</t>
  </si>
  <si>
    <t>-1401419251</t>
  </si>
  <si>
    <t>H</t>
  </si>
  <si>
    <t>ANNA VARIOFLEX Q596 4400 840</t>
  </si>
  <si>
    <t>708696264</t>
  </si>
  <si>
    <t>N1</t>
  </si>
  <si>
    <t>VOYAGER FIT MRC E3 NM</t>
  </si>
  <si>
    <t>1896735519</t>
  </si>
  <si>
    <t>N2</t>
  </si>
  <si>
    <t>IRIS ANTIPANIC SELFTEST E3 LiFePO4</t>
  </si>
  <si>
    <t>lus</t>
  </si>
  <si>
    <t>1301152900</t>
  </si>
  <si>
    <t>N2-box</t>
  </si>
  <si>
    <t>IRIS SURFACE MOUNT BOX</t>
  </si>
  <si>
    <t>-205765737</t>
  </si>
  <si>
    <t>N3</t>
  </si>
  <si>
    <t>IRIS ESCAPE SELFTEST E3 LiFePO4</t>
  </si>
  <si>
    <t>-591908456</t>
  </si>
  <si>
    <t>N4</t>
  </si>
  <si>
    <t>NINA 30M SELFTEST E3 LiFePO4</t>
  </si>
  <si>
    <t>-1182318852</t>
  </si>
  <si>
    <t>744</t>
  </si>
  <si>
    <t>Elektromontáže - PBZ</t>
  </si>
  <si>
    <t>Pol43</t>
  </si>
  <si>
    <t>PO - čidla , napojení, oživení, doplnění</t>
  </si>
  <si>
    <t>1125444835</t>
  </si>
  <si>
    <t>Pol44</t>
  </si>
  <si>
    <t>doplnění PO ústředny a napojení do B</t>
  </si>
  <si>
    <t>1120382788</t>
  </si>
  <si>
    <t>Pol45</t>
  </si>
  <si>
    <t>programování</t>
  </si>
  <si>
    <t>-977561263</t>
  </si>
  <si>
    <t>Pol46</t>
  </si>
  <si>
    <t>test a certifikát</t>
  </si>
  <si>
    <t>111290793</t>
  </si>
  <si>
    <t>Pol47</t>
  </si>
  <si>
    <t>koordinace s ostatními profesemi</t>
  </si>
  <si>
    <t>986027373</t>
  </si>
  <si>
    <t>Pol48</t>
  </si>
  <si>
    <t>kabeláž plafladur dle typu PO ústředny (kouřové čidlo do každého pokoje a zádveří, chodby a spol.prostory)</t>
  </si>
  <si>
    <t>2030506482</t>
  </si>
  <si>
    <t>K1</t>
  </si>
  <si>
    <t>Kamery IP</t>
  </si>
  <si>
    <t>-1739388703</t>
  </si>
  <si>
    <t>PO</t>
  </si>
  <si>
    <t xml:space="preserve">Nouzový zvukový systém (PO signalizace) </t>
  </si>
  <si>
    <t>-1556476175</t>
  </si>
  <si>
    <t>745</t>
  </si>
  <si>
    <t xml:space="preserve">Elektromontáže - rozvodna - sestava RH </t>
  </si>
  <si>
    <t>Pol23</t>
  </si>
  <si>
    <t>Rozvaděče NN – sestava RH v rozvodně C - montáž</t>
  </si>
  <si>
    <t>-1997575947</t>
  </si>
  <si>
    <t>Pol81</t>
  </si>
  <si>
    <t>Rozváděč skříňový 2000 x 800 x 500 mm, RAL 7035</t>
  </si>
  <si>
    <t>1041786641</t>
  </si>
  <si>
    <t>Pol82</t>
  </si>
  <si>
    <t>Držák nosníku roštu RAK-DNR 1</t>
  </si>
  <si>
    <t>-1138513080</t>
  </si>
  <si>
    <t>Pol83</t>
  </si>
  <si>
    <t>Konstrukce instalační pro RAK</t>
  </si>
  <si>
    <t>1597943566</t>
  </si>
  <si>
    <t>Pol84</t>
  </si>
  <si>
    <t>Bočnice RAK-N 2050, 2000 x 500, RAL 7035, balení 1 pár (2ks)</t>
  </si>
  <si>
    <t>1871394195</t>
  </si>
  <si>
    <t>Pol85</t>
  </si>
  <si>
    <t>Podstavec, rohový díl 100mm</t>
  </si>
  <si>
    <t>-158698926</t>
  </si>
  <si>
    <t>Pol86</t>
  </si>
  <si>
    <t>Univerzální díl podstavce 100x500 mm,2 kusy</t>
  </si>
  <si>
    <t>1085392113</t>
  </si>
  <si>
    <t>Pol87</t>
  </si>
  <si>
    <t>Univerzální díl podstavce 100x800 mm,2 kusy</t>
  </si>
  <si>
    <t>-672626150</t>
  </si>
  <si>
    <t>Pol88</t>
  </si>
  <si>
    <t>Pojistkový odpínač 3P,100A-850001598</t>
  </si>
  <si>
    <t>692242583</t>
  </si>
  <si>
    <t>Pol89</t>
  </si>
  <si>
    <t>Pojistka válcová gG22x58 100A 500V</t>
  </si>
  <si>
    <t>-937315143</t>
  </si>
  <si>
    <t>Pol90</t>
  </si>
  <si>
    <t>Svodič přepětí PROTEC BC TNS 275/25</t>
  </si>
  <si>
    <t>333770154</t>
  </si>
  <si>
    <t>Pol91</t>
  </si>
  <si>
    <t>Svorka vyrovnání potenciálu, Alu, montáž na panel a DIN</t>
  </si>
  <si>
    <t>248251887</t>
  </si>
  <si>
    <t>Pol92</t>
  </si>
  <si>
    <t>MC 250A</t>
  </si>
  <si>
    <t>320009797</t>
  </si>
  <si>
    <t>Pol93</t>
  </si>
  <si>
    <t>MC 125A</t>
  </si>
  <si>
    <t>-483037017</t>
  </si>
  <si>
    <t>Pol94</t>
  </si>
  <si>
    <t>MC 630A</t>
  </si>
  <si>
    <t>-356048272</t>
  </si>
  <si>
    <t>Pol95</t>
  </si>
  <si>
    <t>MC 400A</t>
  </si>
  <si>
    <t>1947524544</t>
  </si>
  <si>
    <t>111</t>
  </si>
  <si>
    <t>Pol96</t>
  </si>
  <si>
    <t>Jistič výkonový, typ AE, 3-pólový, 80A</t>
  </si>
  <si>
    <t>-709743438</t>
  </si>
  <si>
    <t>112</t>
  </si>
  <si>
    <t>Pol97</t>
  </si>
  <si>
    <t>Jistič výkonový, typ A, 3-pólový, 50A</t>
  </si>
  <si>
    <t>1785217514</t>
  </si>
  <si>
    <t>113</t>
  </si>
  <si>
    <t>Pol98</t>
  </si>
  <si>
    <t>Jistič výkonový, typ A, 3-pólový, 63A</t>
  </si>
  <si>
    <t>-1621368634</t>
  </si>
  <si>
    <t>114</t>
  </si>
  <si>
    <t>Pol99</t>
  </si>
  <si>
    <t>Jistič výkonový, typ A, 3-pólový, 100A</t>
  </si>
  <si>
    <t>1585208827</t>
  </si>
  <si>
    <t>115</t>
  </si>
  <si>
    <t>Pol100</t>
  </si>
  <si>
    <t>Jistič výkonový, typ A, 3-pólový, 32A</t>
  </si>
  <si>
    <t>342890129</t>
  </si>
  <si>
    <t>116</t>
  </si>
  <si>
    <t>Pol101</t>
  </si>
  <si>
    <t>Jistič výkonový, typ A, 3-pólový, 25A</t>
  </si>
  <si>
    <t>1591491200</t>
  </si>
  <si>
    <t>117</t>
  </si>
  <si>
    <t>Pol102</t>
  </si>
  <si>
    <t>Jistič výkonový, typ A, 3-pólový, 16A</t>
  </si>
  <si>
    <t>964507879</t>
  </si>
  <si>
    <t>118</t>
  </si>
  <si>
    <t>Pol103</t>
  </si>
  <si>
    <t>Chránič 40/003/4p</t>
  </si>
  <si>
    <t>-28426099</t>
  </si>
  <si>
    <t>119</t>
  </si>
  <si>
    <t>Pol104</t>
  </si>
  <si>
    <t>Chránič 25/003/2p</t>
  </si>
  <si>
    <t>-1354835765</t>
  </si>
  <si>
    <t>120</t>
  </si>
  <si>
    <t>Pol105</t>
  </si>
  <si>
    <t>Jistič s FI 16B/2/003</t>
  </si>
  <si>
    <t>1518360848</t>
  </si>
  <si>
    <t>121</t>
  </si>
  <si>
    <t>Pol106</t>
  </si>
  <si>
    <t>16B/1</t>
  </si>
  <si>
    <t>-159729840</t>
  </si>
  <si>
    <t>122</t>
  </si>
  <si>
    <t>Pol107</t>
  </si>
  <si>
    <t>10B/1</t>
  </si>
  <si>
    <t>-1819450722</t>
  </si>
  <si>
    <t>123</t>
  </si>
  <si>
    <t>Pol108</t>
  </si>
  <si>
    <t>spínací hodiny</t>
  </si>
  <si>
    <t>64847310</t>
  </si>
  <si>
    <t>124</t>
  </si>
  <si>
    <t>Pol109</t>
  </si>
  <si>
    <t>Stykače 40A</t>
  </si>
  <si>
    <t>314563238</t>
  </si>
  <si>
    <t>125</t>
  </si>
  <si>
    <t>Pol110</t>
  </si>
  <si>
    <t>25B/3</t>
  </si>
  <si>
    <t>-1558965692</t>
  </si>
  <si>
    <t>126</t>
  </si>
  <si>
    <t>Pol111</t>
  </si>
  <si>
    <t>20B/3</t>
  </si>
  <si>
    <t>-1482224570</t>
  </si>
  <si>
    <t>127</t>
  </si>
  <si>
    <t>Pol112</t>
  </si>
  <si>
    <t>Pojistkový odpínač 3P,50A-850001593</t>
  </si>
  <si>
    <t>-2043374111</t>
  </si>
  <si>
    <t>128</t>
  </si>
  <si>
    <t>Pol113</t>
  </si>
  <si>
    <t>Pojistka válcová gG14x51 32A 500V</t>
  </si>
  <si>
    <t>64004644</t>
  </si>
  <si>
    <t>129</t>
  </si>
  <si>
    <t>-1609598145</t>
  </si>
  <si>
    <t>130</t>
  </si>
  <si>
    <t>Pol114</t>
  </si>
  <si>
    <t>Trafo měřící pro kabel 200/5A, D=21mm</t>
  </si>
  <si>
    <t>-349990518</t>
  </si>
  <si>
    <t>131</t>
  </si>
  <si>
    <t>Pol115</t>
  </si>
  <si>
    <t>Digitální elektroměr 3f,x/5A/RS485,2 tarify</t>
  </si>
  <si>
    <t>-982794615</t>
  </si>
  <si>
    <t>132</t>
  </si>
  <si>
    <t>Pol116</t>
  </si>
  <si>
    <t>Nosič sběrnic 3P</t>
  </si>
  <si>
    <t>-1695801386</t>
  </si>
  <si>
    <t>133</t>
  </si>
  <si>
    <t>Pol117</t>
  </si>
  <si>
    <t>Cu sběrnice 30/5mm, 2m/2,688kg, 379A (450A)</t>
  </si>
  <si>
    <t>1119102217</t>
  </si>
  <si>
    <t>134</t>
  </si>
  <si>
    <t>Pol118</t>
  </si>
  <si>
    <t>Nosný izolátor IS 106,M6,3,5kN</t>
  </si>
  <si>
    <t>976742806</t>
  </si>
  <si>
    <t>135</t>
  </si>
  <si>
    <t>Pol119</t>
  </si>
  <si>
    <t>jistič do MC3 400A nastaven na 250A</t>
  </si>
  <si>
    <t>-1689172462</t>
  </si>
  <si>
    <t>136</t>
  </si>
  <si>
    <t>Pol120</t>
  </si>
  <si>
    <t>Motorový pohon MC3</t>
  </si>
  <si>
    <t>-126204138</t>
  </si>
  <si>
    <t>137</t>
  </si>
  <si>
    <t>Pol121</t>
  </si>
  <si>
    <t>Třmenová svorka 3-pólová pro MC3</t>
  </si>
  <si>
    <t>1508063103</t>
  </si>
  <si>
    <t>138</t>
  </si>
  <si>
    <t>Pol122</t>
  </si>
  <si>
    <t>Třmenová svorka 250A pro MC2 (3 ks)</t>
  </si>
  <si>
    <t>2119828996</t>
  </si>
  <si>
    <t>139</t>
  </si>
  <si>
    <t>Pol123</t>
  </si>
  <si>
    <t>měření pro vývody A-C</t>
  </si>
  <si>
    <t>-1209526627</t>
  </si>
  <si>
    <t>140</t>
  </si>
  <si>
    <t>Pol124</t>
  </si>
  <si>
    <t>blokování chodu (mechanické blokování mezi jističi)</t>
  </si>
  <si>
    <t>907396260</t>
  </si>
  <si>
    <t>141</t>
  </si>
  <si>
    <t>Pol125</t>
  </si>
  <si>
    <t>ovládání na dveřích</t>
  </si>
  <si>
    <t>-109460254</t>
  </si>
  <si>
    <t>142</t>
  </si>
  <si>
    <t>Pol126</t>
  </si>
  <si>
    <t>Central Stop na dveřích</t>
  </si>
  <si>
    <t>1610971940</t>
  </si>
  <si>
    <t>143</t>
  </si>
  <si>
    <t>Pol127</t>
  </si>
  <si>
    <t>Total stop u vstupu</t>
  </si>
  <si>
    <t>-264975821</t>
  </si>
  <si>
    <t>144</t>
  </si>
  <si>
    <t>Pol128</t>
  </si>
  <si>
    <t>provizorní napojení a přepojování</t>
  </si>
  <si>
    <t>2079242222</t>
  </si>
  <si>
    <t>145</t>
  </si>
  <si>
    <t>Pol129</t>
  </si>
  <si>
    <t>1741070420</t>
  </si>
  <si>
    <t>146</t>
  </si>
  <si>
    <t>Pol130</t>
  </si>
  <si>
    <t>Pojistkový odpínač ARROW BLUE vel.2, 3pól, M10 Velikost 2, 3-pólový, 400A, M10</t>
  </si>
  <si>
    <t>2071178954</t>
  </si>
  <si>
    <t>Poznámka k položce:_x000d_
Podružný materiál - 5%_x000d_
Materiál celkem_x000d_
Montáž prvků a vydrátování_x000d_
Režie</t>
  </si>
  <si>
    <t>147</t>
  </si>
  <si>
    <t>pol400</t>
  </si>
  <si>
    <t>Podružný materiál - 5%</t>
  </si>
  <si>
    <t>-1977663861</t>
  </si>
  <si>
    <t>148</t>
  </si>
  <si>
    <t>pol401</t>
  </si>
  <si>
    <t>Montáž prvků a vydrátování</t>
  </si>
  <si>
    <t>1654010070</t>
  </si>
  <si>
    <t>149</t>
  </si>
  <si>
    <t>pol402</t>
  </si>
  <si>
    <t>Režie</t>
  </si>
  <si>
    <t>-958804705</t>
  </si>
  <si>
    <t>746</t>
  </si>
  <si>
    <t>Elektromontáže - rozvaděče pater 2.-7.np</t>
  </si>
  <si>
    <t>150</t>
  </si>
  <si>
    <t>Pol21</t>
  </si>
  <si>
    <t>Rozvaděč patra</t>
  </si>
  <si>
    <t>-1862011232</t>
  </si>
  <si>
    <t>151</t>
  </si>
  <si>
    <t>Pol131</t>
  </si>
  <si>
    <t>Nástěnný rám s dveřmi 1000x2000 hloubka 400mm, IP54,otočná klika</t>
  </si>
  <si>
    <t>736535850</t>
  </si>
  <si>
    <t>152</t>
  </si>
  <si>
    <t>Pol132</t>
  </si>
  <si>
    <t>Konstrukce do R</t>
  </si>
  <si>
    <t>-1033913413</t>
  </si>
  <si>
    <t>153</t>
  </si>
  <si>
    <t>Pol133</t>
  </si>
  <si>
    <t>Vypínač 3-pólový, 160A s možností výbavy</t>
  </si>
  <si>
    <t>-1959776727</t>
  </si>
  <si>
    <t>154</t>
  </si>
  <si>
    <t>Pol134</t>
  </si>
  <si>
    <t>Instalační jistič 10 kA, B 32A, 3P</t>
  </si>
  <si>
    <t>-1501270923</t>
  </si>
  <si>
    <t>155</t>
  </si>
  <si>
    <t>Pol135</t>
  </si>
  <si>
    <t>Jistič s proudovým chráničem 10 kA, 1+N, B10A, 30 mA, AC</t>
  </si>
  <si>
    <t>600355889</t>
  </si>
  <si>
    <t>156</t>
  </si>
  <si>
    <t>Pol136</t>
  </si>
  <si>
    <t>Jistič s proudovým chráničem 10 kA, 1+N, B16A, 30 mA, AC</t>
  </si>
  <si>
    <t>340703133</t>
  </si>
  <si>
    <t>157</t>
  </si>
  <si>
    <t>Pol137</t>
  </si>
  <si>
    <t>Jistič s proudovým chráničem 6 kA, 3+N, B16A, 30 mA, A</t>
  </si>
  <si>
    <t>1298301166</t>
  </si>
  <si>
    <t>158</t>
  </si>
  <si>
    <t>Pol138</t>
  </si>
  <si>
    <t>Proudový chránič AMPARO 10 kA, 40 A, 4P, 30 mA, AC</t>
  </si>
  <si>
    <t>1534307666</t>
  </si>
  <si>
    <t>159</t>
  </si>
  <si>
    <t>Pol139</t>
  </si>
  <si>
    <t>Instalační jistič 10 kA, B 16A, 3P</t>
  </si>
  <si>
    <t>1842681278</t>
  </si>
  <si>
    <t>160</t>
  </si>
  <si>
    <t>Pol140</t>
  </si>
  <si>
    <t>Instalační jistič 10 kA, B 25A, 3P</t>
  </si>
  <si>
    <t>-674390802</t>
  </si>
  <si>
    <t>161</t>
  </si>
  <si>
    <t>Pol141</t>
  </si>
  <si>
    <t>poj.odp pro FV</t>
  </si>
  <si>
    <t>-1959013706</t>
  </si>
  <si>
    <t>162</t>
  </si>
  <si>
    <t>Pol142</t>
  </si>
  <si>
    <t>Př.Ochrana T1+T2 25kA</t>
  </si>
  <si>
    <t>113536191</t>
  </si>
  <si>
    <t>163</t>
  </si>
  <si>
    <t>Pol143</t>
  </si>
  <si>
    <t>pomocný materiál</t>
  </si>
  <si>
    <t>378774152</t>
  </si>
  <si>
    <t>164</t>
  </si>
  <si>
    <t>Pol144</t>
  </si>
  <si>
    <t>provizorní přepojení na stáv.R na chodbě</t>
  </si>
  <si>
    <t>390127614</t>
  </si>
  <si>
    <t>165</t>
  </si>
  <si>
    <t>Pol145</t>
  </si>
  <si>
    <t>Elektroměr 1f</t>
  </si>
  <si>
    <t>1723836032</t>
  </si>
  <si>
    <t>747</t>
  </si>
  <si>
    <t>Elektromontáže - rozvaděč 1.np</t>
  </si>
  <si>
    <t>166</t>
  </si>
  <si>
    <t>Pol22</t>
  </si>
  <si>
    <t>Rozvaděč přízemí</t>
  </si>
  <si>
    <t>1474564193</t>
  </si>
  <si>
    <t xml:space="preserve">Poznámka k položce:_x000d_
_x000d_
</t>
  </si>
  <si>
    <t>167</t>
  </si>
  <si>
    <t>Pol146</t>
  </si>
  <si>
    <t>Nástěnný rám s dveřmi 5A-42,hloubka 400mm, IP54,otočná klika</t>
  </si>
  <si>
    <t>1102287504</t>
  </si>
  <si>
    <t>168</t>
  </si>
  <si>
    <t>Pol147</t>
  </si>
  <si>
    <t>Konstrukce M2000 instalační pro skříně AC/KC, AT/KT, 4-41</t>
  </si>
  <si>
    <t>-1755080560</t>
  </si>
  <si>
    <t>169</t>
  </si>
  <si>
    <t>Pol148</t>
  </si>
  <si>
    <t>-1808514745</t>
  </si>
  <si>
    <t>170</t>
  </si>
  <si>
    <t>Pol149</t>
  </si>
  <si>
    <t>Instalační jistič 10 kA, B 125A, 3P</t>
  </si>
  <si>
    <t>406996113</t>
  </si>
  <si>
    <t>171</t>
  </si>
  <si>
    <t>667561919</t>
  </si>
  <si>
    <t>172</t>
  </si>
  <si>
    <t>596133360</t>
  </si>
  <si>
    <t>173</t>
  </si>
  <si>
    <t>1567372249</t>
  </si>
  <si>
    <t>174</t>
  </si>
  <si>
    <t>492464765</t>
  </si>
  <si>
    <t>175</t>
  </si>
  <si>
    <t>Pol150</t>
  </si>
  <si>
    <t>Instalační jistič 10 kA, B 40A, 3P</t>
  </si>
  <si>
    <t>-1692526012</t>
  </si>
  <si>
    <t>176</t>
  </si>
  <si>
    <t>Pol151</t>
  </si>
  <si>
    <t>Instalační jistič 10 kA, B 63A, 3P</t>
  </si>
  <si>
    <t>-1567420072</t>
  </si>
  <si>
    <t>177</t>
  </si>
  <si>
    <t>Pol152</t>
  </si>
  <si>
    <t>Instalační jistič 10 kA, B 80A, 3P</t>
  </si>
  <si>
    <t>-1073549057</t>
  </si>
  <si>
    <t>178</t>
  </si>
  <si>
    <t>2083492129</t>
  </si>
  <si>
    <t>179</t>
  </si>
  <si>
    <t>982583967</t>
  </si>
  <si>
    <t>180</t>
  </si>
  <si>
    <t>219681695</t>
  </si>
  <si>
    <t>181</t>
  </si>
  <si>
    <t>1246527703</t>
  </si>
  <si>
    <t>182</t>
  </si>
  <si>
    <t>Pol153</t>
  </si>
  <si>
    <t>Pomocný materiál</t>
  </si>
  <si>
    <t>-746544926</t>
  </si>
  <si>
    <t>183</t>
  </si>
  <si>
    <t>-308412040</t>
  </si>
  <si>
    <t>184</t>
  </si>
  <si>
    <t>-1288129140</t>
  </si>
  <si>
    <t>V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</si>
  <si>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</si>
  <si>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</si>
  <si>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</si>
  <si>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</si>
  <si>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</si>
  <si>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</si>
  <si>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</si>
  <si>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</si>
  <si>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</si>
  <si>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011002000</t>
  </si>
  <si>
    <t>Průzkumné práce - sondy , případná konzultace se statikem - náklad stavby</t>
  </si>
  <si>
    <t>1024</t>
  </si>
  <si>
    <t>1958465230</t>
  </si>
  <si>
    <t>https://podminky.urs.cz/item/CS_URS_2025_01/011002000</t>
  </si>
  <si>
    <t>VRN3</t>
  </si>
  <si>
    <t>Zařízení staveniště</t>
  </si>
  <si>
    <t>030001000</t>
  </si>
  <si>
    <t>1879254085</t>
  </si>
  <si>
    <t>https://podminky.urs.cz/item/CS_URS_2025_01/030001000</t>
  </si>
  <si>
    <t>Poznámka k položce:_x000d_
včetně zákresu POV</t>
  </si>
  <si>
    <t>034002000</t>
  </si>
  <si>
    <t>Zabezpečení staveniště - oplocení včetně demontáže</t>
  </si>
  <si>
    <t>komplt.</t>
  </si>
  <si>
    <t>822348767</t>
  </si>
  <si>
    <t>https://podminky.urs.cz/item/CS_URS_2025_01/034002000</t>
  </si>
  <si>
    <t>039002000</t>
  </si>
  <si>
    <t>Zrušení zařízení staveniště</t>
  </si>
  <si>
    <t>235051</t>
  </si>
  <si>
    <t>https://podminky.urs.cz/item/CS_URS_2025_01/039002000</t>
  </si>
  <si>
    <t>VRN4</t>
  </si>
  <si>
    <t>Inženýrská činnost</t>
  </si>
  <si>
    <t>042503000</t>
  </si>
  <si>
    <t>Plán BOZP na staveništi</t>
  </si>
  <si>
    <t>-312979997</t>
  </si>
  <si>
    <t>https://podminky.urs.cz/item/CS_URS_2025_01/042503000</t>
  </si>
  <si>
    <t>VRN7</t>
  </si>
  <si>
    <t>Provozní vlivy</t>
  </si>
  <si>
    <t>034303000</t>
  </si>
  <si>
    <t>Dopravní značení na staveništi dočasné</t>
  </si>
  <si>
    <t>komplet</t>
  </si>
  <si>
    <t>216646034</t>
  </si>
  <si>
    <t>https://podminky.urs.cz/item/CS_URS_2025_01/034303000</t>
  </si>
  <si>
    <t>072002000</t>
  </si>
  <si>
    <t>Čištění komunikací a ploch areálu po dobu výstavby znečištěných provozem dle potřeby</t>
  </si>
  <si>
    <t>-468291388</t>
  </si>
  <si>
    <t>https://podminky.urs.cz/item/CS_URS_2025_01/072002000</t>
  </si>
  <si>
    <t>VRN9</t>
  </si>
  <si>
    <t>Ostatní náklady</t>
  </si>
  <si>
    <t>013254000</t>
  </si>
  <si>
    <t>Dokumentace skutečného provedení stavby</t>
  </si>
  <si>
    <t>-885605259</t>
  </si>
  <si>
    <t>https://podminky.urs.cz/item/CS_URS_2025_01/013254000</t>
  </si>
  <si>
    <t>045203000</t>
  </si>
  <si>
    <t>Kompletační činnost -předání a převzetí díla</t>
  </si>
  <si>
    <t>-1326270753</t>
  </si>
  <si>
    <t>https://podminky.urs.cz/item/CS_URS_2025_01/045203000</t>
  </si>
  <si>
    <t>045303000</t>
  </si>
  <si>
    <t>Koordinační činnost</t>
  </si>
  <si>
    <t>1073182875</t>
  </si>
  <si>
    <t>https://podminky.urs.cz/item/CS_URS_2025_01/045303000</t>
  </si>
  <si>
    <t>052002000</t>
  </si>
  <si>
    <t>Kompletnost výkazu výměr.</t>
  </si>
  <si>
    <t>-1689775038</t>
  </si>
  <si>
    <t>https://podminky.urs.cz/item/CS_URS_2025_01/052002000</t>
  </si>
  <si>
    <t xml:space="preserve">Poznámka k položce:_x000d_
 Uchazeč nacení při stanovení ceny za dílo případné rozdíly po kontrole výkazu výměr dle vlastních zkušeností a odborných znalostí. Na pozdější reklamace sestavy výkazu výměr nebude brán zřetel. (  doporučuje se např. 1%)</t>
  </si>
  <si>
    <t>090001000</t>
  </si>
  <si>
    <t>Ostatní náklady - spolupráce při kolaudaci stavby</t>
  </si>
  <si>
    <t>871074906</t>
  </si>
  <si>
    <t>https://podminky.urs.cz/item/CS_URS_2025_01/090001000</t>
  </si>
  <si>
    <t>Poznámka k položce:_x000d_
BOZP, označení staveniště, dopravní značení, čištění staveniště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</si>
</sst>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1002000" TargetMode="External" /><Relationship Id="rId2" Type="http://schemas.openxmlformats.org/officeDocument/2006/relationships/hyperlink" Target="https://podminky.urs.cz/item/CS_URS_2025_01/030001000" TargetMode="External" /><Relationship Id="rId3" Type="http://schemas.openxmlformats.org/officeDocument/2006/relationships/hyperlink" Target="https://podminky.urs.cz/item/CS_URS_2025_01/034002000" TargetMode="External" /><Relationship Id="rId4" Type="http://schemas.openxmlformats.org/officeDocument/2006/relationships/hyperlink" Target="https://podminky.urs.cz/item/CS_URS_2025_01/039002000" TargetMode="External" /><Relationship Id="rId5" Type="http://schemas.openxmlformats.org/officeDocument/2006/relationships/hyperlink" Target="https://podminky.urs.cz/item/CS_URS_2025_01/042503000" TargetMode="External" /><Relationship Id="rId6" Type="http://schemas.openxmlformats.org/officeDocument/2006/relationships/hyperlink" Target="https://podminky.urs.cz/item/CS_URS_2025_01/034303000" TargetMode="External" /><Relationship Id="rId7" Type="http://schemas.openxmlformats.org/officeDocument/2006/relationships/hyperlink" Target="https://podminky.urs.cz/item/CS_URS_2025_01/072002000" TargetMode="External" /><Relationship Id="rId8" Type="http://schemas.openxmlformats.org/officeDocument/2006/relationships/hyperlink" Target="https://podminky.urs.cz/item/CS_URS_2025_01/013254000" TargetMode="External" /><Relationship Id="rId9" Type="http://schemas.openxmlformats.org/officeDocument/2006/relationships/hyperlink" Target="https://podminky.urs.cz/item/CS_URS_2025_01/045203000" TargetMode="External" /><Relationship Id="rId10" Type="http://schemas.openxmlformats.org/officeDocument/2006/relationships/hyperlink" Target="https://podminky.urs.cz/item/CS_URS_2025_01/045303000" TargetMode="External" /><Relationship Id="rId11" Type="http://schemas.openxmlformats.org/officeDocument/2006/relationships/hyperlink" Target="https://podminky.urs.cz/item/CS_URS_2025_01/052002000" TargetMode="External" /><Relationship Id="rId12" Type="http://schemas.openxmlformats.org/officeDocument/2006/relationships/hyperlink" Target="https://podminky.urs.cz/item/CS_URS_2025_01/090001000" TargetMode="External" /><Relationship Id="rId13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72225" TargetMode="External" /><Relationship Id="rId2" Type="http://schemas.openxmlformats.org/officeDocument/2006/relationships/hyperlink" Target="https://podminky.urs.cz/item/CS_URS_2025_01/342291121" TargetMode="External" /><Relationship Id="rId3" Type="http://schemas.openxmlformats.org/officeDocument/2006/relationships/hyperlink" Target="https://podminky.urs.cz/item/CS_URS_2025_01/411388631" TargetMode="External" /><Relationship Id="rId4" Type="http://schemas.openxmlformats.org/officeDocument/2006/relationships/hyperlink" Target="https://podminky.urs.cz/item/CS_URS_2025_01/612131121" TargetMode="External" /><Relationship Id="rId5" Type="http://schemas.openxmlformats.org/officeDocument/2006/relationships/hyperlink" Target="https://podminky.urs.cz/item/CS_URS_2025_01/612142001" TargetMode="External" /><Relationship Id="rId6" Type="http://schemas.openxmlformats.org/officeDocument/2006/relationships/hyperlink" Target="https://podminky.urs.cz/item/CS_URS_2025_01/612311131" TargetMode="External" /><Relationship Id="rId7" Type="http://schemas.openxmlformats.org/officeDocument/2006/relationships/hyperlink" Target="https://podminky.urs.cz/item/CS_URS_2025_01/619995001" TargetMode="External" /><Relationship Id="rId8" Type="http://schemas.openxmlformats.org/officeDocument/2006/relationships/hyperlink" Target="https://podminky.urs.cz/item/CS_URS_2025_01/949101111" TargetMode="External" /><Relationship Id="rId9" Type="http://schemas.openxmlformats.org/officeDocument/2006/relationships/hyperlink" Target="https://podminky.urs.cz/item/CS_URS_2025_01/952901111" TargetMode="External" /><Relationship Id="rId10" Type="http://schemas.openxmlformats.org/officeDocument/2006/relationships/hyperlink" Target="https://podminky.urs.cz/item/CS_URS_2025_01/962031011" TargetMode="External" /><Relationship Id="rId11" Type="http://schemas.openxmlformats.org/officeDocument/2006/relationships/hyperlink" Target="https://podminky.urs.cz/item/CS_URS_2025_01/963012510" TargetMode="External" /><Relationship Id="rId12" Type="http://schemas.openxmlformats.org/officeDocument/2006/relationships/hyperlink" Target="https://podminky.urs.cz/item/CS_URS_2025_01/978059541" TargetMode="External" /><Relationship Id="rId13" Type="http://schemas.openxmlformats.org/officeDocument/2006/relationships/hyperlink" Target="https://podminky.urs.cz/item/CS_URS_2025_01/HZS1301" TargetMode="External" /><Relationship Id="rId14" Type="http://schemas.openxmlformats.org/officeDocument/2006/relationships/hyperlink" Target="https://podminky.urs.cz/item/CS_URS_2025_01/997013156" TargetMode="External" /><Relationship Id="rId15" Type="http://schemas.openxmlformats.org/officeDocument/2006/relationships/hyperlink" Target="https://podminky.urs.cz/item/CS_URS_2025_01/997013501" TargetMode="External" /><Relationship Id="rId16" Type="http://schemas.openxmlformats.org/officeDocument/2006/relationships/hyperlink" Target="https://podminky.urs.cz/item/CS_URS_2025_01/997013509" TargetMode="External" /><Relationship Id="rId17" Type="http://schemas.openxmlformats.org/officeDocument/2006/relationships/hyperlink" Target="https://podminky.urs.cz/item/CS_URS_2025_01/997013631" TargetMode="External" /><Relationship Id="rId18" Type="http://schemas.openxmlformats.org/officeDocument/2006/relationships/hyperlink" Target="https://podminky.urs.cz/item/CS_URS_2025_01/997013814" TargetMode="External" /><Relationship Id="rId19" Type="http://schemas.openxmlformats.org/officeDocument/2006/relationships/hyperlink" Target="https://podminky.urs.cz/item/CS_URS_2025_01/997013871" TargetMode="External" /><Relationship Id="rId20" Type="http://schemas.openxmlformats.org/officeDocument/2006/relationships/hyperlink" Target="https://podminky.urs.cz/item/CS_URS_2025_01/997221611" TargetMode="External" /><Relationship Id="rId21" Type="http://schemas.openxmlformats.org/officeDocument/2006/relationships/hyperlink" Target="https://podminky.urs.cz/item/CS_URS_2025_01/998011010" TargetMode="External" /><Relationship Id="rId22" Type="http://schemas.openxmlformats.org/officeDocument/2006/relationships/hyperlink" Target="https://podminky.urs.cz/item/CS_URS_2025_01/713110813" TargetMode="External" /><Relationship Id="rId23" Type="http://schemas.openxmlformats.org/officeDocument/2006/relationships/hyperlink" Target="https://podminky.urs.cz/item/CS_URS_2025_01/713111131" TargetMode="External" /><Relationship Id="rId24" Type="http://schemas.openxmlformats.org/officeDocument/2006/relationships/hyperlink" Target="https://podminky.urs.cz/item/CS_URS_2025_01/998713213" TargetMode="External" /><Relationship Id="rId25" Type="http://schemas.openxmlformats.org/officeDocument/2006/relationships/hyperlink" Target="https://podminky.urs.cz/item/CS_URS_2025_01/763111426" TargetMode="External" /><Relationship Id="rId26" Type="http://schemas.openxmlformats.org/officeDocument/2006/relationships/hyperlink" Target="https://podminky.urs.cz/item/CS_URS_2025_01/763111717" TargetMode="External" /><Relationship Id="rId27" Type="http://schemas.openxmlformats.org/officeDocument/2006/relationships/hyperlink" Target="https://podminky.urs.cz/item/CS_URS_2025_01/763135101" TargetMode="External" /><Relationship Id="rId28" Type="http://schemas.openxmlformats.org/officeDocument/2006/relationships/hyperlink" Target="https://podminky.urs.cz/item/CS_URS_2025_01/763164541" TargetMode="External" /><Relationship Id="rId29" Type="http://schemas.openxmlformats.org/officeDocument/2006/relationships/hyperlink" Target="https://podminky.urs.cz/item/CS_URS_2025_01/763181311" TargetMode="External" /><Relationship Id="rId30" Type="http://schemas.openxmlformats.org/officeDocument/2006/relationships/hyperlink" Target="https://podminky.urs.cz/item/CS_URS_2025_01/998763212" TargetMode="External" /><Relationship Id="rId31" Type="http://schemas.openxmlformats.org/officeDocument/2006/relationships/hyperlink" Target="https://podminky.urs.cz/item/CS_URS_2025_01/766411811" TargetMode="External" /><Relationship Id="rId32" Type="http://schemas.openxmlformats.org/officeDocument/2006/relationships/hyperlink" Target="https://podminky.urs.cz/item/CS_URS_2025_01/766411822" TargetMode="External" /><Relationship Id="rId33" Type="http://schemas.openxmlformats.org/officeDocument/2006/relationships/hyperlink" Target="https://podminky.urs.cz/item/CS_URS_2025_01/766414231" TargetMode="External" /><Relationship Id="rId34" Type="http://schemas.openxmlformats.org/officeDocument/2006/relationships/hyperlink" Target="https://podminky.urs.cz/item/CS_URS_2025_01/766417211" TargetMode="External" /><Relationship Id="rId35" Type="http://schemas.openxmlformats.org/officeDocument/2006/relationships/hyperlink" Target="https://podminky.urs.cz/item/CS_URS_2025_01/766660022" TargetMode="External" /><Relationship Id="rId36" Type="http://schemas.openxmlformats.org/officeDocument/2006/relationships/hyperlink" Target="https://podminky.urs.cz/item/CS_URS_2025_01/766660717" TargetMode="External" /><Relationship Id="rId37" Type="http://schemas.openxmlformats.org/officeDocument/2006/relationships/hyperlink" Target="https://podminky.urs.cz/item/CS_URS_2025_01/766695213" TargetMode="External" /><Relationship Id="rId38" Type="http://schemas.openxmlformats.org/officeDocument/2006/relationships/hyperlink" Target="https://podminky.urs.cz/item/CS_URS_2025_01/998766213" TargetMode="External" /><Relationship Id="rId39" Type="http://schemas.openxmlformats.org/officeDocument/2006/relationships/hyperlink" Target="https://podminky.urs.cz/item/CS_URS_2025_01/767581801" TargetMode="External" /><Relationship Id="rId40" Type="http://schemas.openxmlformats.org/officeDocument/2006/relationships/hyperlink" Target="https://podminky.urs.cz/item/CS_URS_2025_01/767581802" TargetMode="External" /><Relationship Id="rId41" Type="http://schemas.openxmlformats.org/officeDocument/2006/relationships/hyperlink" Target="https://podminky.urs.cz/item/CS_URS_2025_01/767583343" TargetMode="External" /><Relationship Id="rId42" Type="http://schemas.openxmlformats.org/officeDocument/2006/relationships/hyperlink" Target="https://podminky.urs.cz/item/CS_URS_2025_01/767584153" TargetMode="External" /><Relationship Id="rId43" Type="http://schemas.openxmlformats.org/officeDocument/2006/relationships/hyperlink" Target="https://podminky.urs.cz/item/CS_URS_2025_01/767646411" TargetMode="External" /><Relationship Id="rId44" Type="http://schemas.openxmlformats.org/officeDocument/2006/relationships/hyperlink" Target="https://podminky.urs.cz/item/CS_URS_2025_01/998767213" TargetMode="External" /><Relationship Id="rId45" Type="http://schemas.openxmlformats.org/officeDocument/2006/relationships/hyperlink" Target="https://podminky.urs.cz/item/CS_URS_2025_01/776111112" TargetMode="External" /><Relationship Id="rId46" Type="http://schemas.openxmlformats.org/officeDocument/2006/relationships/hyperlink" Target="https://podminky.urs.cz/item/CS_URS_2025_01/776111311" TargetMode="External" /><Relationship Id="rId47" Type="http://schemas.openxmlformats.org/officeDocument/2006/relationships/hyperlink" Target="https://podminky.urs.cz/item/CS_URS_2025_01/776121321" TargetMode="External" /><Relationship Id="rId48" Type="http://schemas.openxmlformats.org/officeDocument/2006/relationships/hyperlink" Target="https://podminky.urs.cz/item/CS_URS_2025_01/776141121" TargetMode="External" /><Relationship Id="rId49" Type="http://schemas.openxmlformats.org/officeDocument/2006/relationships/hyperlink" Target="https://podminky.urs.cz/item/CS_URS_2025_01/776201811" TargetMode="External" /><Relationship Id="rId50" Type="http://schemas.openxmlformats.org/officeDocument/2006/relationships/hyperlink" Target="https://podminky.urs.cz/item/CS_URS_2025_01/776221111" TargetMode="External" /><Relationship Id="rId51" Type="http://schemas.openxmlformats.org/officeDocument/2006/relationships/hyperlink" Target="https://podminky.urs.cz/item/CS_URS_2025_01/776223111" TargetMode="External" /><Relationship Id="rId52" Type="http://schemas.openxmlformats.org/officeDocument/2006/relationships/hyperlink" Target="https://podminky.urs.cz/item/CS_URS_2025_01/776421111" TargetMode="External" /><Relationship Id="rId53" Type="http://schemas.openxmlformats.org/officeDocument/2006/relationships/hyperlink" Target="https://podminky.urs.cz/item/CS_URS_2025_01/998776213" TargetMode="External" /><Relationship Id="rId54" Type="http://schemas.openxmlformats.org/officeDocument/2006/relationships/hyperlink" Target="https://podminky.urs.cz/item/CS_URS_2025_01/781121011" TargetMode="External" /><Relationship Id="rId55" Type="http://schemas.openxmlformats.org/officeDocument/2006/relationships/hyperlink" Target="https://podminky.urs.cz/item/CS_URS_2025_01/781472221" TargetMode="External" /><Relationship Id="rId56" Type="http://schemas.openxmlformats.org/officeDocument/2006/relationships/hyperlink" Target="https://podminky.urs.cz/item/CS_URS_2025_01/998781213" TargetMode="External" /><Relationship Id="rId57" Type="http://schemas.openxmlformats.org/officeDocument/2006/relationships/hyperlink" Target="https://podminky.urs.cz/item/CS_URS_2025_01/783306801" TargetMode="External" /><Relationship Id="rId58" Type="http://schemas.openxmlformats.org/officeDocument/2006/relationships/hyperlink" Target="https://podminky.urs.cz/item/CS_URS_2025_01/783315101" TargetMode="External" /><Relationship Id="rId59" Type="http://schemas.openxmlformats.org/officeDocument/2006/relationships/hyperlink" Target="https://podminky.urs.cz/item/CS_URS_2025_01/783317101" TargetMode="External" /><Relationship Id="rId60" Type="http://schemas.openxmlformats.org/officeDocument/2006/relationships/hyperlink" Target="https://podminky.urs.cz/item/CS_URS_2025_01/784121001" TargetMode="External" /><Relationship Id="rId61" Type="http://schemas.openxmlformats.org/officeDocument/2006/relationships/hyperlink" Target="https://podminky.urs.cz/item/CS_URS_2025_01/784181121" TargetMode="External" /><Relationship Id="rId62" Type="http://schemas.openxmlformats.org/officeDocument/2006/relationships/hyperlink" Target="https://podminky.urs.cz/item/CS_URS_2025_01/784211111" TargetMode="External" /><Relationship Id="rId6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9201321" TargetMode="External" /><Relationship Id="rId2" Type="http://schemas.openxmlformats.org/officeDocument/2006/relationships/hyperlink" Target="https://podminky.urs.cz/item/CS_URS_2025_01/342272225" TargetMode="External" /><Relationship Id="rId3" Type="http://schemas.openxmlformats.org/officeDocument/2006/relationships/hyperlink" Target="https://podminky.urs.cz/item/CS_URS_2025_01/342291121" TargetMode="External" /><Relationship Id="rId4" Type="http://schemas.openxmlformats.org/officeDocument/2006/relationships/hyperlink" Target="https://podminky.urs.cz/item/CS_URS_2025_01/342272245" TargetMode="External" /><Relationship Id="rId5" Type="http://schemas.openxmlformats.org/officeDocument/2006/relationships/hyperlink" Target="https://podminky.urs.cz/item/CS_URS_2025_01/411388631" TargetMode="External" /><Relationship Id="rId6" Type="http://schemas.openxmlformats.org/officeDocument/2006/relationships/hyperlink" Target="https://podminky.urs.cz/item/CS_URS_2025_01/611142001" TargetMode="External" /><Relationship Id="rId7" Type="http://schemas.openxmlformats.org/officeDocument/2006/relationships/hyperlink" Target="https://podminky.urs.cz/item/CS_URS_2025_01/611311131" TargetMode="External" /><Relationship Id="rId8" Type="http://schemas.openxmlformats.org/officeDocument/2006/relationships/hyperlink" Target="https://podminky.urs.cz/item/CS_URS_2025_01/611325402" TargetMode="External" /><Relationship Id="rId9" Type="http://schemas.openxmlformats.org/officeDocument/2006/relationships/hyperlink" Target="https://podminky.urs.cz/item/CS_URS_2025_01/611131121" TargetMode="External" /><Relationship Id="rId10" Type="http://schemas.openxmlformats.org/officeDocument/2006/relationships/hyperlink" Target="https://podminky.urs.cz/item/CS_URS_2025_01/612131121" TargetMode="External" /><Relationship Id="rId11" Type="http://schemas.openxmlformats.org/officeDocument/2006/relationships/hyperlink" Target="https://podminky.urs.cz/item/CS_URS_2025_01/612142001" TargetMode="External" /><Relationship Id="rId12" Type="http://schemas.openxmlformats.org/officeDocument/2006/relationships/hyperlink" Target="https://podminky.urs.cz/item/CS_URS_2025_01/612311131" TargetMode="External" /><Relationship Id="rId13" Type="http://schemas.openxmlformats.org/officeDocument/2006/relationships/hyperlink" Target="https://podminky.urs.cz/item/CS_URS_2025_01/612131101" TargetMode="External" /><Relationship Id="rId14" Type="http://schemas.openxmlformats.org/officeDocument/2006/relationships/hyperlink" Target="https://podminky.urs.cz/item/CS_URS_2025_01/612321141" TargetMode="External" /><Relationship Id="rId15" Type="http://schemas.openxmlformats.org/officeDocument/2006/relationships/hyperlink" Target="https://podminky.urs.cz/item/CS_URS_2025_01/612321191" TargetMode="External" /><Relationship Id="rId16" Type="http://schemas.openxmlformats.org/officeDocument/2006/relationships/hyperlink" Target="https://podminky.urs.cz/item/CS_URS_2025_01/612325223" TargetMode="External" /><Relationship Id="rId17" Type="http://schemas.openxmlformats.org/officeDocument/2006/relationships/hyperlink" Target="https://podminky.urs.cz/item/CS_URS_2025_01/612325225" TargetMode="External" /><Relationship Id="rId18" Type="http://schemas.openxmlformats.org/officeDocument/2006/relationships/hyperlink" Target="https://podminky.urs.cz/item/CS_URS_2025_01/612331121" TargetMode="External" /><Relationship Id="rId19" Type="http://schemas.openxmlformats.org/officeDocument/2006/relationships/hyperlink" Target="https://podminky.urs.cz/item/CS_URS_2025_01/612331191" TargetMode="External" /><Relationship Id="rId20" Type="http://schemas.openxmlformats.org/officeDocument/2006/relationships/hyperlink" Target="https://podminky.urs.cz/item/CS_URS_2025_01/632451254" TargetMode="External" /><Relationship Id="rId21" Type="http://schemas.openxmlformats.org/officeDocument/2006/relationships/hyperlink" Target="https://podminky.urs.cz/item/CS_URS_2025_01/642944121" TargetMode="External" /><Relationship Id="rId22" Type="http://schemas.openxmlformats.org/officeDocument/2006/relationships/hyperlink" Target="https://podminky.urs.cz/item/CS_URS_2025_01/949101111" TargetMode="External" /><Relationship Id="rId23" Type="http://schemas.openxmlformats.org/officeDocument/2006/relationships/hyperlink" Target="https://podminky.urs.cz/item/CS_URS_2025_01/952901111" TargetMode="External" /><Relationship Id="rId24" Type="http://schemas.openxmlformats.org/officeDocument/2006/relationships/hyperlink" Target="https://podminky.urs.cz/item/CS_URS_2025_01/962031011" TargetMode="External" /><Relationship Id="rId25" Type="http://schemas.openxmlformats.org/officeDocument/2006/relationships/hyperlink" Target="https://podminky.urs.cz/item/CS_URS_2025_01/963012510" TargetMode="External" /><Relationship Id="rId26" Type="http://schemas.openxmlformats.org/officeDocument/2006/relationships/hyperlink" Target="https://podminky.urs.cz/item/CS_URS_2025_01/965081213" TargetMode="External" /><Relationship Id="rId27" Type="http://schemas.openxmlformats.org/officeDocument/2006/relationships/hyperlink" Target="https://podminky.urs.cz/item/CS_URS_2025_01/965081333" TargetMode="External" /><Relationship Id="rId28" Type="http://schemas.openxmlformats.org/officeDocument/2006/relationships/hyperlink" Target="https://podminky.urs.cz/item/CS_URS_2025_01/967023692" TargetMode="External" /><Relationship Id="rId29" Type="http://schemas.openxmlformats.org/officeDocument/2006/relationships/hyperlink" Target="https://podminky.urs.cz/item/CS_URS_2025_01/967031742" TargetMode="External" /><Relationship Id="rId30" Type="http://schemas.openxmlformats.org/officeDocument/2006/relationships/hyperlink" Target="https://podminky.urs.cz/item/CS_URS_2025_01/968072455" TargetMode="External" /><Relationship Id="rId31" Type="http://schemas.openxmlformats.org/officeDocument/2006/relationships/hyperlink" Target="https://podminky.urs.cz/item/CS_URS_2025_01/978011141" TargetMode="External" /><Relationship Id="rId32" Type="http://schemas.openxmlformats.org/officeDocument/2006/relationships/hyperlink" Target="https://podminky.urs.cz/item/CS_URS_2025_01/978013191" TargetMode="External" /><Relationship Id="rId33" Type="http://schemas.openxmlformats.org/officeDocument/2006/relationships/hyperlink" Target="https://podminky.urs.cz/item/CS_URS_2025_01/978059541" TargetMode="External" /><Relationship Id="rId34" Type="http://schemas.openxmlformats.org/officeDocument/2006/relationships/hyperlink" Target="https://podminky.urs.cz/item/CS_URS_2025_01/HZS1301" TargetMode="External" /><Relationship Id="rId35" Type="http://schemas.openxmlformats.org/officeDocument/2006/relationships/hyperlink" Target="https://podminky.urs.cz/item/CS_URS_2025_01/997013156" TargetMode="External" /><Relationship Id="rId36" Type="http://schemas.openxmlformats.org/officeDocument/2006/relationships/hyperlink" Target="https://podminky.urs.cz/item/CS_URS_2025_01/997013501" TargetMode="External" /><Relationship Id="rId37" Type="http://schemas.openxmlformats.org/officeDocument/2006/relationships/hyperlink" Target="https://podminky.urs.cz/item/CS_URS_2025_01/997013509" TargetMode="External" /><Relationship Id="rId38" Type="http://schemas.openxmlformats.org/officeDocument/2006/relationships/hyperlink" Target="https://podminky.urs.cz/item/CS_URS_2025_01/997013631" TargetMode="External" /><Relationship Id="rId39" Type="http://schemas.openxmlformats.org/officeDocument/2006/relationships/hyperlink" Target="https://podminky.urs.cz/item/CS_URS_2025_01/997013814" TargetMode="External" /><Relationship Id="rId40" Type="http://schemas.openxmlformats.org/officeDocument/2006/relationships/hyperlink" Target="https://podminky.urs.cz/item/CS_URS_2025_01/997013871" TargetMode="External" /><Relationship Id="rId41" Type="http://schemas.openxmlformats.org/officeDocument/2006/relationships/hyperlink" Target="https://podminky.urs.cz/item/CS_URS_2025_01/997221611" TargetMode="External" /><Relationship Id="rId42" Type="http://schemas.openxmlformats.org/officeDocument/2006/relationships/hyperlink" Target="https://podminky.urs.cz/item/CS_URS_2025_01/998011010" TargetMode="External" /><Relationship Id="rId43" Type="http://schemas.openxmlformats.org/officeDocument/2006/relationships/hyperlink" Target="https://podminky.urs.cz/item/CS_URS_2025_01/766411811" TargetMode="External" /><Relationship Id="rId44" Type="http://schemas.openxmlformats.org/officeDocument/2006/relationships/hyperlink" Target="https://podminky.urs.cz/item/CS_URS_2025_01/766660001" TargetMode="External" /><Relationship Id="rId45" Type="http://schemas.openxmlformats.org/officeDocument/2006/relationships/hyperlink" Target="https://podminky.urs.cz/item/CS_URS_2025_01/766812820" TargetMode="External" /><Relationship Id="rId46" Type="http://schemas.openxmlformats.org/officeDocument/2006/relationships/hyperlink" Target="https://podminky.urs.cz/item/CS_URS_2025_01/766825811" TargetMode="External" /><Relationship Id="rId47" Type="http://schemas.openxmlformats.org/officeDocument/2006/relationships/hyperlink" Target="https://podminky.urs.cz/item/CS_URS_2025_01/998766213" TargetMode="External" /><Relationship Id="rId48" Type="http://schemas.openxmlformats.org/officeDocument/2006/relationships/hyperlink" Target="https://podminky.urs.cz/item/CS_URS_2025_01/767646411" TargetMode="External" /><Relationship Id="rId49" Type="http://schemas.openxmlformats.org/officeDocument/2006/relationships/hyperlink" Target="https://podminky.urs.cz/item/CS_URS_2025_01/998767213" TargetMode="External" /><Relationship Id="rId50" Type="http://schemas.openxmlformats.org/officeDocument/2006/relationships/hyperlink" Target="https://podminky.urs.cz/item/CS_URS_2025_01/771121011" TargetMode="External" /><Relationship Id="rId51" Type="http://schemas.openxmlformats.org/officeDocument/2006/relationships/hyperlink" Target="https://podminky.urs.cz/item/CS_URS_2025_01/771574416" TargetMode="External" /><Relationship Id="rId52" Type="http://schemas.openxmlformats.org/officeDocument/2006/relationships/hyperlink" Target="https://podminky.urs.cz/item/CS_URS_2025_01/771591112" TargetMode="External" /><Relationship Id="rId53" Type="http://schemas.openxmlformats.org/officeDocument/2006/relationships/hyperlink" Target="https://podminky.urs.cz/item/CS_URS_2025_01/998771213" TargetMode="External" /><Relationship Id="rId54" Type="http://schemas.openxmlformats.org/officeDocument/2006/relationships/hyperlink" Target="https://podminky.urs.cz/item/CS_URS_2025_01/776111112" TargetMode="External" /><Relationship Id="rId55" Type="http://schemas.openxmlformats.org/officeDocument/2006/relationships/hyperlink" Target="https://podminky.urs.cz/item/CS_URS_2025_01/776111311" TargetMode="External" /><Relationship Id="rId56" Type="http://schemas.openxmlformats.org/officeDocument/2006/relationships/hyperlink" Target="https://podminky.urs.cz/item/CS_URS_2025_01/776121321" TargetMode="External" /><Relationship Id="rId57" Type="http://schemas.openxmlformats.org/officeDocument/2006/relationships/hyperlink" Target="https://podminky.urs.cz/item/CS_URS_2025_01/776141121" TargetMode="External" /><Relationship Id="rId58" Type="http://schemas.openxmlformats.org/officeDocument/2006/relationships/hyperlink" Target="https://podminky.urs.cz/item/CS_URS_2025_01/776201811" TargetMode="External" /><Relationship Id="rId59" Type="http://schemas.openxmlformats.org/officeDocument/2006/relationships/hyperlink" Target="https://podminky.urs.cz/item/CS_URS_2025_01/776221111" TargetMode="External" /><Relationship Id="rId60" Type="http://schemas.openxmlformats.org/officeDocument/2006/relationships/hyperlink" Target="https://podminky.urs.cz/item/CS_URS_2025_01/776223111" TargetMode="External" /><Relationship Id="rId61" Type="http://schemas.openxmlformats.org/officeDocument/2006/relationships/hyperlink" Target="https://podminky.urs.cz/item/CS_URS_2025_01/776421111" TargetMode="External" /><Relationship Id="rId62" Type="http://schemas.openxmlformats.org/officeDocument/2006/relationships/hyperlink" Target="https://podminky.urs.cz/item/CS_URS_2025_01/998776213" TargetMode="External" /><Relationship Id="rId63" Type="http://schemas.openxmlformats.org/officeDocument/2006/relationships/hyperlink" Target="https://podminky.urs.cz/item/CS_URS_2025_01/781121011" TargetMode="External" /><Relationship Id="rId64" Type="http://schemas.openxmlformats.org/officeDocument/2006/relationships/hyperlink" Target="https://podminky.urs.cz/item/CS_URS_2025_01/781131112" TargetMode="External" /><Relationship Id="rId65" Type="http://schemas.openxmlformats.org/officeDocument/2006/relationships/hyperlink" Target="https://podminky.urs.cz/item/CS_URS_2025_01/781131264" TargetMode="External" /><Relationship Id="rId66" Type="http://schemas.openxmlformats.org/officeDocument/2006/relationships/hyperlink" Target="https://podminky.urs.cz/item/CS_URS_2025_01/781472217" TargetMode="External" /><Relationship Id="rId67" Type="http://schemas.openxmlformats.org/officeDocument/2006/relationships/hyperlink" Target="https://podminky.urs.cz/item/CS_URS_2025_01/781492311" TargetMode="External" /><Relationship Id="rId68" Type="http://schemas.openxmlformats.org/officeDocument/2006/relationships/hyperlink" Target="https://podminky.urs.cz/item/CS_URS_2025_01/998781213" TargetMode="External" /><Relationship Id="rId69" Type="http://schemas.openxmlformats.org/officeDocument/2006/relationships/hyperlink" Target="https://podminky.urs.cz/item/CS_URS_2025_01/783306801" TargetMode="External" /><Relationship Id="rId70" Type="http://schemas.openxmlformats.org/officeDocument/2006/relationships/hyperlink" Target="https://podminky.urs.cz/item/CS_URS_2025_01/783315101" TargetMode="External" /><Relationship Id="rId71" Type="http://schemas.openxmlformats.org/officeDocument/2006/relationships/hyperlink" Target="https://podminky.urs.cz/item/CS_URS_2025_01/783317101" TargetMode="External" /><Relationship Id="rId72" Type="http://schemas.openxmlformats.org/officeDocument/2006/relationships/hyperlink" Target="https://podminky.urs.cz/item/CS_URS_2025_01/784121001" TargetMode="External" /><Relationship Id="rId73" Type="http://schemas.openxmlformats.org/officeDocument/2006/relationships/hyperlink" Target="https://podminky.urs.cz/item/CS_URS_2025_01/784181121" TargetMode="External" /><Relationship Id="rId74" Type="http://schemas.openxmlformats.org/officeDocument/2006/relationships/hyperlink" Target="https://podminky.urs.cz/item/CS_URS_2025_01/784211111" TargetMode="External" /><Relationship Id="rId7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72225" TargetMode="External" /><Relationship Id="rId2" Type="http://schemas.openxmlformats.org/officeDocument/2006/relationships/hyperlink" Target="https://podminky.urs.cz/item/CS_URS_2025_01/342291121" TargetMode="External" /><Relationship Id="rId3" Type="http://schemas.openxmlformats.org/officeDocument/2006/relationships/hyperlink" Target="https://podminky.urs.cz/item/CS_URS_2025_01/411388631" TargetMode="External" /><Relationship Id="rId4" Type="http://schemas.openxmlformats.org/officeDocument/2006/relationships/hyperlink" Target="https://podminky.urs.cz/item/CS_URS_2025_01/611325421" TargetMode="External" /><Relationship Id="rId5" Type="http://schemas.openxmlformats.org/officeDocument/2006/relationships/hyperlink" Target="https://podminky.urs.cz/item/CS_URS_2025_01/612131121" TargetMode="External" /><Relationship Id="rId6" Type="http://schemas.openxmlformats.org/officeDocument/2006/relationships/hyperlink" Target="https://podminky.urs.cz/item/CS_URS_2025_01/612142001" TargetMode="External" /><Relationship Id="rId7" Type="http://schemas.openxmlformats.org/officeDocument/2006/relationships/hyperlink" Target="https://podminky.urs.cz/item/CS_URS_2025_01/612311131" TargetMode="External" /><Relationship Id="rId8" Type="http://schemas.openxmlformats.org/officeDocument/2006/relationships/hyperlink" Target="https://podminky.urs.cz/item/CS_URS_2025_01/612331121" TargetMode="External" /><Relationship Id="rId9" Type="http://schemas.openxmlformats.org/officeDocument/2006/relationships/hyperlink" Target="https://podminky.urs.cz/item/CS_URS_2025_01/619995001" TargetMode="External" /><Relationship Id="rId10" Type="http://schemas.openxmlformats.org/officeDocument/2006/relationships/hyperlink" Target="https://podminky.urs.cz/item/CS_URS_2025_01/949101111" TargetMode="External" /><Relationship Id="rId11" Type="http://schemas.openxmlformats.org/officeDocument/2006/relationships/hyperlink" Target="https://podminky.urs.cz/item/CS_URS_2025_01/952901111" TargetMode="External" /><Relationship Id="rId12" Type="http://schemas.openxmlformats.org/officeDocument/2006/relationships/hyperlink" Target="https://podminky.urs.cz/item/CS_URS_2025_01/962031011" TargetMode="External" /><Relationship Id="rId13" Type="http://schemas.openxmlformats.org/officeDocument/2006/relationships/hyperlink" Target="https://podminky.urs.cz/item/CS_URS_2025_01/963012510" TargetMode="External" /><Relationship Id="rId14" Type="http://schemas.openxmlformats.org/officeDocument/2006/relationships/hyperlink" Target="https://podminky.urs.cz/item/CS_URS_2025_01/978021191" TargetMode="External" /><Relationship Id="rId15" Type="http://schemas.openxmlformats.org/officeDocument/2006/relationships/hyperlink" Target="https://podminky.urs.cz/item/CS_URS_2025_01/978059541" TargetMode="External" /><Relationship Id="rId16" Type="http://schemas.openxmlformats.org/officeDocument/2006/relationships/hyperlink" Target="https://podminky.urs.cz/item/CS_URS_2025_01/HZS1301" TargetMode="External" /><Relationship Id="rId17" Type="http://schemas.openxmlformats.org/officeDocument/2006/relationships/hyperlink" Target="https://podminky.urs.cz/item/CS_URS_2025_01/997013156" TargetMode="External" /><Relationship Id="rId18" Type="http://schemas.openxmlformats.org/officeDocument/2006/relationships/hyperlink" Target="https://podminky.urs.cz/item/CS_URS_2025_01/997013501" TargetMode="External" /><Relationship Id="rId19" Type="http://schemas.openxmlformats.org/officeDocument/2006/relationships/hyperlink" Target="https://podminky.urs.cz/item/CS_URS_2025_01/997013509" TargetMode="External" /><Relationship Id="rId20" Type="http://schemas.openxmlformats.org/officeDocument/2006/relationships/hyperlink" Target="https://podminky.urs.cz/item/CS_URS_2025_01/997013631" TargetMode="External" /><Relationship Id="rId21" Type="http://schemas.openxmlformats.org/officeDocument/2006/relationships/hyperlink" Target="https://podminky.urs.cz/item/CS_URS_2025_01/997013814" TargetMode="External" /><Relationship Id="rId22" Type="http://schemas.openxmlformats.org/officeDocument/2006/relationships/hyperlink" Target="https://podminky.urs.cz/item/CS_URS_2025_01/997013871" TargetMode="External" /><Relationship Id="rId23" Type="http://schemas.openxmlformats.org/officeDocument/2006/relationships/hyperlink" Target="https://podminky.urs.cz/item/CS_URS_2025_01/997221611" TargetMode="External" /><Relationship Id="rId24" Type="http://schemas.openxmlformats.org/officeDocument/2006/relationships/hyperlink" Target="https://podminky.urs.cz/item/CS_URS_2025_01/998011010" TargetMode="External" /><Relationship Id="rId25" Type="http://schemas.openxmlformats.org/officeDocument/2006/relationships/hyperlink" Target="https://podminky.urs.cz/item/CS_URS_2025_01/766411811" TargetMode="External" /><Relationship Id="rId26" Type="http://schemas.openxmlformats.org/officeDocument/2006/relationships/hyperlink" Target="https://podminky.urs.cz/item/CS_URS_2025_01/998766213" TargetMode="External" /><Relationship Id="rId27" Type="http://schemas.openxmlformats.org/officeDocument/2006/relationships/hyperlink" Target="https://podminky.urs.cz/item/CS_URS_2025_01/767646411" TargetMode="External" /><Relationship Id="rId28" Type="http://schemas.openxmlformats.org/officeDocument/2006/relationships/hyperlink" Target="https://podminky.urs.cz/item/CS_URS_2025_01/998767213" TargetMode="External" /><Relationship Id="rId29" Type="http://schemas.openxmlformats.org/officeDocument/2006/relationships/hyperlink" Target="https://podminky.urs.cz/item/CS_URS_2025_01/776111112" TargetMode="External" /><Relationship Id="rId30" Type="http://schemas.openxmlformats.org/officeDocument/2006/relationships/hyperlink" Target="https://podminky.urs.cz/item/CS_URS_2025_01/776111311" TargetMode="External" /><Relationship Id="rId31" Type="http://schemas.openxmlformats.org/officeDocument/2006/relationships/hyperlink" Target="https://podminky.urs.cz/item/CS_URS_2025_01/776121321" TargetMode="External" /><Relationship Id="rId32" Type="http://schemas.openxmlformats.org/officeDocument/2006/relationships/hyperlink" Target="https://podminky.urs.cz/item/CS_URS_2025_01/776141121" TargetMode="External" /><Relationship Id="rId33" Type="http://schemas.openxmlformats.org/officeDocument/2006/relationships/hyperlink" Target="https://podminky.urs.cz/item/CS_URS_2025_01/776201811" TargetMode="External" /><Relationship Id="rId34" Type="http://schemas.openxmlformats.org/officeDocument/2006/relationships/hyperlink" Target="https://podminky.urs.cz/item/CS_URS_2025_01/776221111" TargetMode="External" /><Relationship Id="rId35" Type="http://schemas.openxmlformats.org/officeDocument/2006/relationships/hyperlink" Target="https://podminky.urs.cz/item/CS_URS_2025_01/776223111" TargetMode="External" /><Relationship Id="rId36" Type="http://schemas.openxmlformats.org/officeDocument/2006/relationships/hyperlink" Target="https://podminky.urs.cz/item/CS_URS_2025_01/776421111" TargetMode="External" /><Relationship Id="rId37" Type="http://schemas.openxmlformats.org/officeDocument/2006/relationships/hyperlink" Target="https://podminky.urs.cz/item/CS_URS_2025_01/998776213" TargetMode="External" /><Relationship Id="rId38" Type="http://schemas.openxmlformats.org/officeDocument/2006/relationships/hyperlink" Target="https://podminky.urs.cz/item/CS_URS_2025_01/781121011" TargetMode="External" /><Relationship Id="rId39" Type="http://schemas.openxmlformats.org/officeDocument/2006/relationships/hyperlink" Target="https://podminky.urs.cz/item/CS_URS_2025_01/781471810" TargetMode="External" /><Relationship Id="rId40" Type="http://schemas.openxmlformats.org/officeDocument/2006/relationships/hyperlink" Target="https://podminky.urs.cz/item/CS_URS_2025_01/781472221" TargetMode="External" /><Relationship Id="rId41" Type="http://schemas.openxmlformats.org/officeDocument/2006/relationships/hyperlink" Target="https://podminky.urs.cz/item/CS_URS_2025_01/781473925" TargetMode="External" /><Relationship Id="rId42" Type="http://schemas.openxmlformats.org/officeDocument/2006/relationships/hyperlink" Target="https://podminky.urs.cz/item/CS_URS_2025_01/998781213" TargetMode="External" /><Relationship Id="rId43" Type="http://schemas.openxmlformats.org/officeDocument/2006/relationships/hyperlink" Target="https://podminky.urs.cz/item/CS_URS_2025_01/783306801" TargetMode="External" /><Relationship Id="rId44" Type="http://schemas.openxmlformats.org/officeDocument/2006/relationships/hyperlink" Target="https://podminky.urs.cz/item/CS_URS_2025_01/783315101" TargetMode="External" /><Relationship Id="rId45" Type="http://schemas.openxmlformats.org/officeDocument/2006/relationships/hyperlink" Target="https://podminky.urs.cz/item/CS_URS_2025_01/783317101" TargetMode="External" /><Relationship Id="rId46" Type="http://schemas.openxmlformats.org/officeDocument/2006/relationships/hyperlink" Target="https://podminky.urs.cz/item/CS_URS_2025_01/784121001" TargetMode="External" /><Relationship Id="rId47" Type="http://schemas.openxmlformats.org/officeDocument/2006/relationships/hyperlink" Target="https://podminky.urs.cz/item/CS_URS_2025_01/784181121" TargetMode="External" /><Relationship Id="rId48" Type="http://schemas.openxmlformats.org/officeDocument/2006/relationships/hyperlink" Target="https://podminky.urs.cz/item/CS_URS_2025_01/784211111" TargetMode="External" /><Relationship Id="rId4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84121001" TargetMode="External" /><Relationship Id="rId2" Type="http://schemas.openxmlformats.org/officeDocument/2006/relationships/hyperlink" Target="https://podminky.urs.cz/item/CS_URS_2025_01/784181121" TargetMode="External" /><Relationship Id="rId3" Type="http://schemas.openxmlformats.org/officeDocument/2006/relationships/hyperlink" Target="https://podminky.urs.cz/item/CS_URS_2025_01/784211111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2025-043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kolejí objekt C VŠB-TU Ostrava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Ostrava Poruba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7. 3. 2025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VŠB TU Ostrava  - Ubytovací, Stravovací služby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ing. arch. Tomáš Kudělka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ROUND(AG55+AG58+AG62+SUM(AG65:AG67),2)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ROUND(AS55+AS58+AS62+SUM(AS65:AS67),2)</f>
        <v>0</v>
      </c>
      <c r="AT54" s="106">
        <f>ROUND(SUM(AV54:AW54),2)</f>
        <v>0</v>
      </c>
      <c r="AU54" s="107">
        <f>ROUND(AU55+AU58+AU62+SUM(AU65:AU67),5)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ROUND(AZ55+AZ58+AZ62+SUM(AZ65:AZ67),2)</f>
        <v>0</v>
      </c>
      <c r="BA54" s="106">
        <f>ROUND(BA55+BA58+BA62+SUM(BA65:BA67),2)</f>
        <v>0</v>
      </c>
      <c r="BB54" s="106">
        <f>ROUND(BB55+BB58+BB62+SUM(BB65:BB67),2)</f>
        <v>0</v>
      </c>
      <c r="BC54" s="106">
        <f>ROUND(BC55+BC58+BC62+SUM(BC65:BC67),2)</f>
        <v>0</v>
      </c>
      <c r="BD54" s="108">
        <f>ROUND(BD55+BD58+BD62+SUM(BD65:BD67),2)</f>
        <v>0</v>
      </c>
      <c r="BE54" s="6"/>
      <c r="BS54" s="109" t="s">
        <v>71</v>
      </c>
      <c r="BT54" s="109" t="s">
        <v>72</v>
      </c>
      <c r="BU54" s="110" t="s">
        <v>73</v>
      </c>
      <c r="BV54" s="109" t="s">
        <v>74</v>
      </c>
      <c r="BW54" s="109" t="s">
        <v>5</v>
      </c>
      <c r="BX54" s="109" t="s">
        <v>75</v>
      </c>
      <c r="CL54" s="109" t="s">
        <v>19</v>
      </c>
    </row>
    <row r="55" s="7" customFormat="1" ht="16.5" customHeight="1">
      <c r="A55" s="7"/>
      <c r="B55" s="111"/>
      <c r="C55" s="112"/>
      <c r="D55" s="113" t="s">
        <v>76</v>
      </c>
      <c r="E55" s="113"/>
      <c r="F55" s="113"/>
      <c r="G55" s="113"/>
      <c r="H55" s="113"/>
      <c r="I55" s="114"/>
      <c r="J55" s="113" t="s">
        <v>77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ROUND(SUM(AG56:AG57),2)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78</v>
      </c>
      <c r="AR55" s="118"/>
      <c r="AS55" s="119">
        <f>ROUND(SUM(AS56:AS57),2)</f>
        <v>0</v>
      </c>
      <c r="AT55" s="120">
        <f>ROUND(SUM(AV55:AW55),2)</f>
        <v>0</v>
      </c>
      <c r="AU55" s="121">
        <f>ROUND(SUM(AU56:AU57),5)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ROUND(SUM(AZ56:AZ57),2)</f>
        <v>0</v>
      </c>
      <c r="BA55" s="120">
        <f>ROUND(SUM(BA56:BA57),2)</f>
        <v>0</v>
      </c>
      <c r="BB55" s="120">
        <f>ROUND(SUM(BB56:BB57),2)</f>
        <v>0</v>
      </c>
      <c r="BC55" s="120">
        <f>ROUND(SUM(BC56:BC57),2)</f>
        <v>0</v>
      </c>
      <c r="BD55" s="122">
        <f>ROUND(SUM(BD56:BD57),2)</f>
        <v>0</v>
      </c>
      <c r="BE55" s="7"/>
      <c r="BS55" s="123" t="s">
        <v>71</v>
      </c>
      <c r="BT55" s="123" t="s">
        <v>79</v>
      </c>
      <c r="BU55" s="123" t="s">
        <v>73</v>
      </c>
      <c r="BV55" s="123" t="s">
        <v>74</v>
      </c>
      <c r="BW55" s="123" t="s">
        <v>80</v>
      </c>
      <c r="BX55" s="123" t="s">
        <v>5</v>
      </c>
      <c r="CL55" s="123" t="s">
        <v>19</v>
      </c>
      <c r="CM55" s="123" t="s">
        <v>81</v>
      </c>
    </row>
    <row r="56" s="4" customFormat="1" ht="16.5" customHeight="1">
      <c r="A56" s="124" t="s">
        <v>82</v>
      </c>
      <c r="B56" s="63"/>
      <c r="C56" s="125"/>
      <c r="D56" s="125"/>
      <c r="E56" s="126" t="s">
        <v>83</v>
      </c>
      <c r="F56" s="126"/>
      <c r="G56" s="126"/>
      <c r="H56" s="126"/>
      <c r="I56" s="126"/>
      <c r="J56" s="125"/>
      <c r="K56" s="126" t="s">
        <v>84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'A1 - Stavební práce'!J32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85</v>
      </c>
      <c r="AR56" s="65"/>
      <c r="AS56" s="129">
        <v>0</v>
      </c>
      <c r="AT56" s="130">
        <f>ROUND(SUM(AV56:AW56),2)</f>
        <v>0</v>
      </c>
      <c r="AU56" s="131">
        <f>'A1 - Stavební práce'!P101</f>
        <v>0</v>
      </c>
      <c r="AV56" s="130">
        <f>'A1 - Stavební práce'!J35</f>
        <v>0</v>
      </c>
      <c r="AW56" s="130">
        <f>'A1 - Stavební práce'!J36</f>
        <v>0</v>
      </c>
      <c r="AX56" s="130">
        <f>'A1 - Stavební práce'!J37</f>
        <v>0</v>
      </c>
      <c r="AY56" s="130">
        <f>'A1 - Stavební práce'!J38</f>
        <v>0</v>
      </c>
      <c r="AZ56" s="130">
        <f>'A1 - Stavební práce'!F35</f>
        <v>0</v>
      </c>
      <c r="BA56" s="130">
        <f>'A1 - Stavební práce'!F36</f>
        <v>0</v>
      </c>
      <c r="BB56" s="130">
        <f>'A1 - Stavební práce'!F37</f>
        <v>0</v>
      </c>
      <c r="BC56" s="130">
        <f>'A1 - Stavební práce'!F38</f>
        <v>0</v>
      </c>
      <c r="BD56" s="132">
        <f>'A1 - Stavební práce'!F39</f>
        <v>0</v>
      </c>
      <c r="BE56" s="4"/>
      <c r="BT56" s="133" t="s">
        <v>81</v>
      </c>
      <c r="BV56" s="133" t="s">
        <v>74</v>
      </c>
      <c r="BW56" s="133" t="s">
        <v>86</v>
      </c>
      <c r="BX56" s="133" t="s">
        <v>80</v>
      </c>
      <c r="CL56" s="133" t="s">
        <v>19</v>
      </c>
    </row>
    <row r="57" s="4" customFormat="1" ht="16.5" customHeight="1">
      <c r="A57" s="124" t="s">
        <v>82</v>
      </c>
      <c r="B57" s="63"/>
      <c r="C57" s="125"/>
      <c r="D57" s="125"/>
      <c r="E57" s="126" t="s">
        <v>87</v>
      </c>
      <c r="F57" s="126"/>
      <c r="G57" s="126"/>
      <c r="H57" s="126"/>
      <c r="I57" s="126"/>
      <c r="J57" s="125"/>
      <c r="K57" s="126" t="s">
        <v>88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'A2 - ZTI'!J32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85</v>
      </c>
      <c r="AR57" s="65"/>
      <c r="AS57" s="129">
        <v>0</v>
      </c>
      <c r="AT57" s="130">
        <f>ROUND(SUM(AV57:AW57),2)</f>
        <v>0</v>
      </c>
      <c r="AU57" s="131">
        <f>'A2 - ZTI'!P94</f>
        <v>0</v>
      </c>
      <c r="AV57" s="130">
        <f>'A2 - ZTI'!J35</f>
        <v>0</v>
      </c>
      <c r="AW57" s="130">
        <f>'A2 - ZTI'!J36</f>
        <v>0</v>
      </c>
      <c r="AX57" s="130">
        <f>'A2 - ZTI'!J37</f>
        <v>0</v>
      </c>
      <c r="AY57" s="130">
        <f>'A2 - ZTI'!J38</f>
        <v>0</v>
      </c>
      <c r="AZ57" s="130">
        <f>'A2 - ZTI'!F35</f>
        <v>0</v>
      </c>
      <c r="BA57" s="130">
        <f>'A2 - ZTI'!F36</f>
        <v>0</v>
      </c>
      <c r="BB57" s="130">
        <f>'A2 - ZTI'!F37</f>
        <v>0</v>
      </c>
      <c r="BC57" s="130">
        <f>'A2 - ZTI'!F38</f>
        <v>0</v>
      </c>
      <c r="BD57" s="132">
        <f>'A2 - ZTI'!F39</f>
        <v>0</v>
      </c>
      <c r="BE57" s="4"/>
      <c r="BT57" s="133" t="s">
        <v>81</v>
      </c>
      <c r="BV57" s="133" t="s">
        <v>74</v>
      </c>
      <c r="BW57" s="133" t="s">
        <v>89</v>
      </c>
      <c r="BX57" s="133" t="s">
        <v>80</v>
      </c>
      <c r="CL57" s="133" t="s">
        <v>19</v>
      </c>
    </row>
    <row r="58" s="7" customFormat="1" ht="16.5" customHeight="1">
      <c r="A58" s="7"/>
      <c r="B58" s="111"/>
      <c r="C58" s="112"/>
      <c r="D58" s="113" t="s">
        <v>90</v>
      </c>
      <c r="E58" s="113"/>
      <c r="F58" s="113"/>
      <c r="G58" s="113"/>
      <c r="H58" s="113"/>
      <c r="I58" s="114"/>
      <c r="J58" s="113" t="s">
        <v>91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ROUND(SUM(AG59:AG61),2)</f>
        <v>0</v>
      </c>
      <c r="AH58" s="114"/>
      <c r="AI58" s="114"/>
      <c r="AJ58" s="114"/>
      <c r="AK58" s="114"/>
      <c r="AL58" s="114"/>
      <c r="AM58" s="114"/>
      <c r="AN58" s="116">
        <f>SUM(AG58,AT58)</f>
        <v>0</v>
      </c>
      <c r="AO58" s="114"/>
      <c r="AP58" s="114"/>
      <c r="AQ58" s="117" t="s">
        <v>78</v>
      </c>
      <c r="AR58" s="118"/>
      <c r="AS58" s="119">
        <f>ROUND(SUM(AS59:AS61),2)</f>
        <v>0</v>
      </c>
      <c r="AT58" s="120">
        <f>ROUND(SUM(AV58:AW58),2)</f>
        <v>0</v>
      </c>
      <c r="AU58" s="121">
        <f>ROUND(SUM(AU59:AU61),5)</f>
        <v>0</v>
      </c>
      <c r="AV58" s="120">
        <f>ROUND(AZ58*L29,2)</f>
        <v>0</v>
      </c>
      <c r="AW58" s="120">
        <f>ROUND(BA58*L30,2)</f>
        <v>0</v>
      </c>
      <c r="AX58" s="120">
        <f>ROUND(BB58*L29,2)</f>
        <v>0</v>
      </c>
      <c r="AY58" s="120">
        <f>ROUND(BC58*L30,2)</f>
        <v>0</v>
      </c>
      <c r="AZ58" s="120">
        <f>ROUND(SUM(AZ59:AZ61),2)</f>
        <v>0</v>
      </c>
      <c r="BA58" s="120">
        <f>ROUND(SUM(BA59:BA61),2)</f>
        <v>0</v>
      </c>
      <c r="BB58" s="120">
        <f>ROUND(SUM(BB59:BB61),2)</f>
        <v>0</v>
      </c>
      <c r="BC58" s="120">
        <f>ROUND(SUM(BC59:BC61),2)</f>
        <v>0</v>
      </c>
      <c r="BD58" s="122">
        <f>ROUND(SUM(BD59:BD61),2)</f>
        <v>0</v>
      </c>
      <c r="BE58" s="7"/>
      <c r="BS58" s="123" t="s">
        <v>71</v>
      </c>
      <c r="BT58" s="123" t="s">
        <v>79</v>
      </c>
      <c r="BU58" s="123" t="s">
        <v>73</v>
      </c>
      <c r="BV58" s="123" t="s">
        <v>74</v>
      </c>
      <c r="BW58" s="123" t="s">
        <v>92</v>
      </c>
      <c r="BX58" s="123" t="s">
        <v>5</v>
      </c>
      <c r="CL58" s="123" t="s">
        <v>19</v>
      </c>
      <c r="CM58" s="123" t="s">
        <v>81</v>
      </c>
    </row>
    <row r="59" s="4" customFormat="1" ht="16.5" customHeight="1">
      <c r="A59" s="124" t="s">
        <v>82</v>
      </c>
      <c r="B59" s="63"/>
      <c r="C59" s="125"/>
      <c r="D59" s="125"/>
      <c r="E59" s="126" t="s">
        <v>93</v>
      </c>
      <c r="F59" s="126"/>
      <c r="G59" s="126"/>
      <c r="H59" s="126"/>
      <c r="I59" s="126"/>
      <c r="J59" s="125"/>
      <c r="K59" s="126" t="s">
        <v>84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'B1 - Stavební práce'!J32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85</v>
      </c>
      <c r="AR59" s="65"/>
      <c r="AS59" s="129">
        <v>0</v>
      </c>
      <c r="AT59" s="130">
        <f>ROUND(SUM(AV59:AW59),2)</f>
        <v>0</v>
      </c>
      <c r="AU59" s="131">
        <f>'B1 - Stavební práce'!P101</f>
        <v>0</v>
      </c>
      <c r="AV59" s="130">
        <f>'B1 - Stavební práce'!J35</f>
        <v>0</v>
      </c>
      <c r="AW59" s="130">
        <f>'B1 - Stavební práce'!J36</f>
        <v>0</v>
      </c>
      <c r="AX59" s="130">
        <f>'B1 - Stavební práce'!J37</f>
        <v>0</v>
      </c>
      <c r="AY59" s="130">
        <f>'B1 - Stavební práce'!J38</f>
        <v>0</v>
      </c>
      <c r="AZ59" s="130">
        <f>'B1 - Stavební práce'!F35</f>
        <v>0</v>
      </c>
      <c r="BA59" s="130">
        <f>'B1 - Stavební práce'!F36</f>
        <v>0</v>
      </c>
      <c r="BB59" s="130">
        <f>'B1 - Stavební práce'!F37</f>
        <v>0</v>
      </c>
      <c r="BC59" s="130">
        <f>'B1 - Stavební práce'!F38</f>
        <v>0</v>
      </c>
      <c r="BD59" s="132">
        <f>'B1 - Stavební práce'!F39</f>
        <v>0</v>
      </c>
      <c r="BE59" s="4"/>
      <c r="BT59" s="133" t="s">
        <v>81</v>
      </c>
      <c r="BV59" s="133" t="s">
        <v>74</v>
      </c>
      <c r="BW59" s="133" t="s">
        <v>94</v>
      </c>
      <c r="BX59" s="133" t="s">
        <v>92</v>
      </c>
      <c r="CL59" s="133" t="s">
        <v>19</v>
      </c>
    </row>
    <row r="60" s="4" customFormat="1" ht="16.5" customHeight="1">
      <c r="A60" s="124" t="s">
        <v>82</v>
      </c>
      <c r="B60" s="63"/>
      <c r="C60" s="125"/>
      <c r="D60" s="125"/>
      <c r="E60" s="126" t="s">
        <v>95</v>
      </c>
      <c r="F60" s="126"/>
      <c r="G60" s="126"/>
      <c r="H60" s="126"/>
      <c r="I60" s="126"/>
      <c r="J60" s="125"/>
      <c r="K60" s="126" t="s">
        <v>96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'B2 - ÜT'!J32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85</v>
      </c>
      <c r="AR60" s="65"/>
      <c r="AS60" s="129">
        <v>0</v>
      </c>
      <c r="AT60" s="130">
        <f>ROUND(SUM(AV60:AW60),2)</f>
        <v>0</v>
      </c>
      <c r="AU60" s="131">
        <f>'B2 - ÜT'!P90</f>
        <v>0</v>
      </c>
      <c r="AV60" s="130">
        <f>'B2 - ÜT'!J35</f>
        <v>0</v>
      </c>
      <c r="AW60" s="130">
        <f>'B2 - ÜT'!J36</f>
        <v>0</v>
      </c>
      <c r="AX60" s="130">
        <f>'B2 - ÜT'!J37</f>
        <v>0</v>
      </c>
      <c r="AY60" s="130">
        <f>'B2 - ÜT'!J38</f>
        <v>0</v>
      </c>
      <c r="AZ60" s="130">
        <f>'B2 - ÜT'!F35</f>
        <v>0</v>
      </c>
      <c r="BA60" s="130">
        <f>'B2 - ÜT'!F36</f>
        <v>0</v>
      </c>
      <c r="BB60" s="130">
        <f>'B2 - ÜT'!F37</f>
        <v>0</v>
      </c>
      <c r="BC60" s="130">
        <f>'B2 - ÜT'!F38</f>
        <v>0</v>
      </c>
      <c r="BD60" s="132">
        <f>'B2 - ÜT'!F39</f>
        <v>0</v>
      </c>
      <c r="BE60" s="4"/>
      <c r="BT60" s="133" t="s">
        <v>81</v>
      </c>
      <c r="BV60" s="133" t="s">
        <v>74</v>
      </c>
      <c r="BW60" s="133" t="s">
        <v>97</v>
      </c>
      <c r="BX60" s="133" t="s">
        <v>92</v>
      </c>
      <c r="CL60" s="133" t="s">
        <v>19</v>
      </c>
    </row>
    <row r="61" s="4" customFormat="1" ht="16.5" customHeight="1">
      <c r="A61" s="124" t="s">
        <v>82</v>
      </c>
      <c r="B61" s="63"/>
      <c r="C61" s="125"/>
      <c r="D61" s="125"/>
      <c r="E61" s="126" t="s">
        <v>98</v>
      </c>
      <c r="F61" s="126"/>
      <c r="G61" s="126"/>
      <c r="H61" s="126"/>
      <c r="I61" s="126"/>
      <c r="J61" s="125"/>
      <c r="K61" s="126" t="s">
        <v>88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'B3 - ZTI'!J32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85</v>
      </c>
      <c r="AR61" s="65"/>
      <c r="AS61" s="129">
        <v>0</v>
      </c>
      <c r="AT61" s="130">
        <f>ROUND(SUM(AV61:AW61),2)</f>
        <v>0</v>
      </c>
      <c r="AU61" s="131">
        <f>'B3 - ZTI'!P91</f>
        <v>0</v>
      </c>
      <c r="AV61" s="130">
        <f>'B3 - ZTI'!J35</f>
        <v>0</v>
      </c>
      <c r="AW61" s="130">
        <f>'B3 - ZTI'!J36</f>
        <v>0</v>
      </c>
      <c r="AX61" s="130">
        <f>'B3 - ZTI'!J37</f>
        <v>0</v>
      </c>
      <c r="AY61" s="130">
        <f>'B3 - ZTI'!J38</f>
        <v>0</v>
      </c>
      <c r="AZ61" s="130">
        <f>'B3 - ZTI'!F35</f>
        <v>0</v>
      </c>
      <c r="BA61" s="130">
        <f>'B3 - ZTI'!F36</f>
        <v>0</v>
      </c>
      <c r="BB61" s="130">
        <f>'B3 - ZTI'!F37</f>
        <v>0</v>
      </c>
      <c r="BC61" s="130">
        <f>'B3 - ZTI'!F38</f>
        <v>0</v>
      </c>
      <c r="BD61" s="132">
        <f>'B3 - ZTI'!F39</f>
        <v>0</v>
      </c>
      <c r="BE61" s="4"/>
      <c r="BT61" s="133" t="s">
        <v>81</v>
      </c>
      <c r="BV61" s="133" t="s">
        <v>74</v>
      </c>
      <c r="BW61" s="133" t="s">
        <v>99</v>
      </c>
      <c r="BX61" s="133" t="s">
        <v>92</v>
      </c>
      <c r="CL61" s="133" t="s">
        <v>19</v>
      </c>
    </row>
    <row r="62" s="7" customFormat="1" ht="16.5" customHeight="1">
      <c r="A62" s="7"/>
      <c r="B62" s="111"/>
      <c r="C62" s="112"/>
      <c r="D62" s="113" t="s">
        <v>100</v>
      </c>
      <c r="E62" s="113"/>
      <c r="F62" s="113"/>
      <c r="G62" s="113"/>
      <c r="H62" s="113"/>
      <c r="I62" s="114"/>
      <c r="J62" s="113" t="s">
        <v>101</v>
      </c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5">
        <f>ROUND(SUM(AG63:AG64),2)</f>
        <v>0</v>
      </c>
      <c r="AH62" s="114"/>
      <c r="AI62" s="114"/>
      <c r="AJ62" s="114"/>
      <c r="AK62" s="114"/>
      <c r="AL62" s="114"/>
      <c r="AM62" s="114"/>
      <c r="AN62" s="116">
        <f>SUM(AG62,AT62)</f>
        <v>0</v>
      </c>
      <c r="AO62" s="114"/>
      <c r="AP62" s="114"/>
      <c r="AQ62" s="117" t="s">
        <v>78</v>
      </c>
      <c r="AR62" s="118"/>
      <c r="AS62" s="119">
        <f>ROUND(SUM(AS63:AS64),2)</f>
        <v>0</v>
      </c>
      <c r="AT62" s="120">
        <f>ROUND(SUM(AV62:AW62),2)</f>
        <v>0</v>
      </c>
      <c r="AU62" s="121">
        <f>ROUND(SUM(AU63:AU64),5)</f>
        <v>0</v>
      </c>
      <c r="AV62" s="120">
        <f>ROUND(AZ62*L29,2)</f>
        <v>0</v>
      </c>
      <c r="AW62" s="120">
        <f>ROUND(BA62*L30,2)</f>
        <v>0</v>
      </c>
      <c r="AX62" s="120">
        <f>ROUND(BB62*L29,2)</f>
        <v>0</v>
      </c>
      <c r="AY62" s="120">
        <f>ROUND(BC62*L30,2)</f>
        <v>0</v>
      </c>
      <c r="AZ62" s="120">
        <f>ROUND(SUM(AZ63:AZ64),2)</f>
        <v>0</v>
      </c>
      <c r="BA62" s="120">
        <f>ROUND(SUM(BA63:BA64),2)</f>
        <v>0</v>
      </c>
      <c r="BB62" s="120">
        <f>ROUND(SUM(BB63:BB64),2)</f>
        <v>0</v>
      </c>
      <c r="BC62" s="120">
        <f>ROUND(SUM(BC63:BC64),2)</f>
        <v>0</v>
      </c>
      <c r="BD62" s="122">
        <f>ROUND(SUM(BD63:BD64),2)</f>
        <v>0</v>
      </c>
      <c r="BE62" s="7"/>
      <c r="BS62" s="123" t="s">
        <v>71</v>
      </c>
      <c r="BT62" s="123" t="s">
        <v>79</v>
      </c>
      <c r="BU62" s="123" t="s">
        <v>73</v>
      </c>
      <c r="BV62" s="123" t="s">
        <v>74</v>
      </c>
      <c r="BW62" s="123" t="s">
        <v>102</v>
      </c>
      <c r="BX62" s="123" t="s">
        <v>5</v>
      </c>
      <c r="CL62" s="123" t="s">
        <v>19</v>
      </c>
      <c r="CM62" s="123" t="s">
        <v>81</v>
      </c>
    </row>
    <row r="63" s="4" customFormat="1" ht="16.5" customHeight="1">
      <c r="A63" s="124" t="s">
        <v>82</v>
      </c>
      <c r="B63" s="63"/>
      <c r="C63" s="125"/>
      <c r="D63" s="125"/>
      <c r="E63" s="126" t="s">
        <v>103</v>
      </c>
      <c r="F63" s="126"/>
      <c r="G63" s="126"/>
      <c r="H63" s="126"/>
      <c r="I63" s="126"/>
      <c r="J63" s="125"/>
      <c r="K63" s="126" t="s">
        <v>84</v>
      </c>
      <c r="L63" s="126"/>
      <c r="M63" s="126"/>
      <c r="N63" s="126"/>
      <c r="O63" s="126"/>
      <c r="P63" s="126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26"/>
      <c r="AE63" s="126"/>
      <c r="AF63" s="126"/>
      <c r="AG63" s="127">
        <f>'C1 - Stavební práce'!J32</f>
        <v>0</v>
      </c>
      <c r="AH63" s="125"/>
      <c r="AI63" s="125"/>
      <c r="AJ63" s="125"/>
      <c r="AK63" s="125"/>
      <c r="AL63" s="125"/>
      <c r="AM63" s="125"/>
      <c r="AN63" s="127">
        <f>SUM(AG63,AT63)</f>
        <v>0</v>
      </c>
      <c r="AO63" s="125"/>
      <c r="AP63" s="125"/>
      <c r="AQ63" s="128" t="s">
        <v>85</v>
      </c>
      <c r="AR63" s="65"/>
      <c r="AS63" s="129">
        <v>0</v>
      </c>
      <c r="AT63" s="130">
        <f>ROUND(SUM(AV63:AW63),2)</f>
        <v>0</v>
      </c>
      <c r="AU63" s="131">
        <f>'C1 - Stavební práce'!P99</f>
        <v>0</v>
      </c>
      <c r="AV63" s="130">
        <f>'C1 - Stavební práce'!J35</f>
        <v>0</v>
      </c>
      <c r="AW63" s="130">
        <f>'C1 - Stavební práce'!J36</f>
        <v>0</v>
      </c>
      <c r="AX63" s="130">
        <f>'C1 - Stavební práce'!J37</f>
        <v>0</v>
      </c>
      <c r="AY63" s="130">
        <f>'C1 - Stavební práce'!J38</f>
        <v>0</v>
      </c>
      <c r="AZ63" s="130">
        <f>'C1 - Stavební práce'!F35</f>
        <v>0</v>
      </c>
      <c r="BA63" s="130">
        <f>'C1 - Stavební práce'!F36</f>
        <v>0</v>
      </c>
      <c r="BB63" s="130">
        <f>'C1 - Stavební práce'!F37</f>
        <v>0</v>
      </c>
      <c r="BC63" s="130">
        <f>'C1 - Stavební práce'!F38</f>
        <v>0</v>
      </c>
      <c r="BD63" s="132">
        <f>'C1 - Stavební práce'!F39</f>
        <v>0</v>
      </c>
      <c r="BE63" s="4"/>
      <c r="BT63" s="133" t="s">
        <v>81</v>
      </c>
      <c r="BV63" s="133" t="s">
        <v>74</v>
      </c>
      <c r="BW63" s="133" t="s">
        <v>104</v>
      </c>
      <c r="BX63" s="133" t="s">
        <v>102</v>
      </c>
      <c r="CL63" s="133" t="s">
        <v>19</v>
      </c>
    </row>
    <row r="64" s="4" customFormat="1" ht="16.5" customHeight="1">
      <c r="A64" s="124" t="s">
        <v>82</v>
      </c>
      <c r="B64" s="63"/>
      <c r="C64" s="125"/>
      <c r="D64" s="125"/>
      <c r="E64" s="126" t="s">
        <v>105</v>
      </c>
      <c r="F64" s="126"/>
      <c r="G64" s="126"/>
      <c r="H64" s="126"/>
      <c r="I64" s="126"/>
      <c r="J64" s="125"/>
      <c r="K64" s="126" t="s">
        <v>88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'C2 - ZTI'!J32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85</v>
      </c>
      <c r="AR64" s="65"/>
      <c r="AS64" s="129">
        <v>0</v>
      </c>
      <c r="AT64" s="130">
        <f>ROUND(SUM(AV64:AW64),2)</f>
        <v>0</v>
      </c>
      <c r="AU64" s="131">
        <f>'C2 - ZTI'!P90</f>
        <v>0</v>
      </c>
      <c r="AV64" s="130">
        <f>'C2 - ZTI'!J35</f>
        <v>0</v>
      </c>
      <c r="AW64" s="130">
        <f>'C2 - ZTI'!J36</f>
        <v>0</v>
      </c>
      <c r="AX64" s="130">
        <f>'C2 - ZTI'!J37</f>
        <v>0</v>
      </c>
      <c r="AY64" s="130">
        <f>'C2 - ZTI'!J38</f>
        <v>0</v>
      </c>
      <c r="AZ64" s="130">
        <f>'C2 - ZTI'!F35</f>
        <v>0</v>
      </c>
      <c r="BA64" s="130">
        <f>'C2 - ZTI'!F36</f>
        <v>0</v>
      </c>
      <c r="BB64" s="130">
        <f>'C2 - ZTI'!F37</f>
        <v>0</v>
      </c>
      <c r="BC64" s="130">
        <f>'C2 - ZTI'!F38</f>
        <v>0</v>
      </c>
      <c r="BD64" s="132">
        <f>'C2 - ZTI'!F39</f>
        <v>0</v>
      </c>
      <c r="BE64" s="4"/>
      <c r="BT64" s="133" t="s">
        <v>81</v>
      </c>
      <c r="BV64" s="133" t="s">
        <v>74</v>
      </c>
      <c r="BW64" s="133" t="s">
        <v>106</v>
      </c>
      <c r="BX64" s="133" t="s">
        <v>102</v>
      </c>
      <c r="CL64" s="133" t="s">
        <v>19</v>
      </c>
    </row>
    <row r="65" s="7" customFormat="1" ht="16.5" customHeight="1">
      <c r="A65" s="124" t="s">
        <v>82</v>
      </c>
      <c r="B65" s="111"/>
      <c r="C65" s="112"/>
      <c r="D65" s="113" t="s">
        <v>71</v>
      </c>
      <c r="E65" s="113"/>
      <c r="F65" s="113"/>
      <c r="G65" s="113"/>
      <c r="H65" s="113"/>
      <c r="I65" s="114"/>
      <c r="J65" s="113" t="s">
        <v>107</v>
      </c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6">
        <f>'D - Přízemí malby'!J30</f>
        <v>0</v>
      </c>
      <c r="AH65" s="114"/>
      <c r="AI65" s="114"/>
      <c r="AJ65" s="114"/>
      <c r="AK65" s="114"/>
      <c r="AL65" s="114"/>
      <c r="AM65" s="114"/>
      <c r="AN65" s="116">
        <f>SUM(AG65,AT65)</f>
        <v>0</v>
      </c>
      <c r="AO65" s="114"/>
      <c r="AP65" s="114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'D - Přízemí malby'!P81</f>
        <v>0</v>
      </c>
      <c r="AV65" s="120">
        <f>'D - Přízemí malby'!J33</f>
        <v>0</v>
      </c>
      <c r="AW65" s="120">
        <f>'D - Přízemí malby'!J34</f>
        <v>0</v>
      </c>
      <c r="AX65" s="120">
        <f>'D - Přízemí malby'!J35</f>
        <v>0</v>
      </c>
      <c r="AY65" s="120">
        <f>'D - Přízemí malby'!J36</f>
        <v>0</v>
      </c>
      <c r="AZ65" s="120">
        <f>'D - Přízemí malby'!F33</f>
        <v>0</v>
      </c>
      <c r="BA65" s="120">
        <f>'D - Přízemí malby'!F34</f>
        <v>0</v>
      </c>
      <c r="BB65" s="120">
        <f>'D - Přízemí malby'!F35</f>
        <v>0</v>
      </c>
      <c r="BC65" s="120">
        <f>'D - Přízemí malby'!F36</f>
        <v>0</v>
      </c>
      <c r="BD65" s="122">
        <f>'D - Přízemí malby'!F37</f>
        <v>0</v>
      </c>
      <c r="BE65" s="7"/>
      <c r="BT65" s="123" t="s">
        <v>79</v>
      </c>
      <c r="BV65" s="123" t="s">
        <v>74</v>
      </c>
      <c r="BW65" s="123" t="s">
        <v>108</v>
      </c>
      <c r="BX65" s="123" t="s">
        <v>5</v>
      </c>
      <c r="CL65" s="123" t="s">
        <v>19</v>
      </c>
      <c r="CM65" s="123" t="s">
        <v>81</v>
      </c>
    </row>
    <row r="66" s="7" customFormat="1" ht="16.5" customHeight="1">
      <c r="A66" s="124" t="s">
        <v>82</v>
      </c>
      <c r="B66" s="111"/>
      <c r="C66" s="112"/>
      <c r="D66" s="113" t="s">
        <v>109</v>
      </c>
      <c r="E66" s="113"/>
      <c r="F66" s="113"/>
      <c r="G66" s="113"/>
      <c r="H66" s="113"/>
      <c r="I66" s="114"/>
      <c r="J66" s="113" t="s">
        <v>110</v>
      </c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6">
        <f>'E - Elektroinstalace'!J30</f>
        <v>0</v>
      </c>
      <c r="AH66" s="114"/>
      <c r="AI66" s="114"/>
      <c r="AJ66" s="114"/>
      <c r="AK66" s="114"/>
      <c r="AL66" s="114"/>
      <c r="AM66" s="114"/>
      <c r="AN66" s="116">
        <f>SUM(AG66,AT66)</f>
        <v>0</v>
      </c>
      <c r="AO66" s="114"/>
      <c r="AP66" s="114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'E - Elektroinstalace'!P88</f>
        <v>0</v>
      </c>
      <c r="AV66" s="120">
        <f>'E - Elektroinstalace'!J33</f>
        <v>0</v>
      </c>
      <c r="AW66" s="120">
        <f>'E - Elektroinstalace'!J34</f>
        <v>0</v>
      </c>
      <c r="AX66" s="120">
        <f>'E - Elektroinstalace'!J35</f>
        <v>0</v>
      </c>
      <c r="AY66" s="120">
        <f>'E - Elektroinstalace'!J36</f>
        <v>0</v>
      </c>
      <c r="AZ66" s="120">
        <f>'E - Elektroinstalace'!F33</f>
        <v>0</v>
      </c>
      <c r="BA66" s="120">
        <f>'E - Elektroinstalace'!F34</f>
        <v>0</v>
      </c>
      <c r="BB66" s="120">
        <f>'E - Elektroinstalace'!F35</f>
        <v>0</v>
      </c>
      <c r="BC66" s="120">
        <f>'E - Elektroinstalace'!F36</f>
        <v>0</v>
      </c>
      <c r="BD66" s="122">
        <f>'E - Elektroinstalace'!F37</f>
        <v>0</v>
      </c>
      <c r="BE66" s="7"/>
      <c r="BT66" s="123" t="s">
        <v>79</v>
      </c>
      <c r="BV66" s="123" t="s">
        <v>74</v>
      </c>
      <c r="BW66" s="123" t="s">
        <v>111</v>
      </c>
      <c r="BX66" s="123" t="s">
        <v>5</v>
      </c>
      <c r="CL66" s="123" t="s">
        <v>19</v>
      </c>
      <c r="CM66" s="123" t="s">
        <v>81</v>
      </c>
    </row>
    <row r="67" s="7" customFormat="1" ht="16.5" customHeight="1">
      <c r="A67" s="124" t="s">
        <v>82</v>
      </c>
      <c r="B67" s="111"/>
      <c r="C67" s="112"/>
      <c r="D67" s="113" t="s">
        <v>112</v>
      </c>
      <c r="E67" s="113"/>
      <c r="F67" s="113"/>
      <c r="G67" s="113"/>
      <c r="H67" s="113"/>
      <c r="I67" s="114"/>
      <c r="J67" s="113" t="s">
        <v>113</v>
      </c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6">
        <f>'V - VRN'!J30</f>
        <v>0</v>
      </c>
      <c r="AH67" s="114"/>
      <c r="AI67" s="114"/>
      <c r="AJ67" s="114"/>
      <c r="AK67" s="114"/>
      <c r="AL67" s="114"/>
      <c r="AM67" s="114"/>
      <c r="AN67" s="116">
        <f>SUM(AG67,AT67)</f>
        <v>0</v>
      </c>
      <c r="AO67" s="114"/>
      <c r="AP67" s="114"/>
      <c r="AQ67" s="117" t="s">
        <v>78</v>
      </c>
      <c r="AR67" s="118"/>
      <c r="AS67" s="134">
        <v>0</v>
      </c>
      <c r="AT67" s="135">
        <f>ROUND(SUM(AV67:AW67),2)</f>
        <v>0</v>
      </c>
      <c r="AU67" s="136">
        <f>'V - VRN'!P85</f>
        <v>0</v>
      </c>
      <c r="AV67" s="135">
        <f>'V - VRN'!J33</f>
        <v>0</v>
      </c>
      <c r="AW67" s="135">
        <f>'V - VRN'!J34</f>
        <v>0</v>
      </c>
      <c r="AX67" s="135">
        <f>'V - VRN'!J35</f>
        <v>0</v>
      </c>
      <c r="AY67" s="135">
        <f>'V - VRN'!J36</f>
        <v>0</v>
      </c>
      <c r="AZ67" s="135">
        <f>'V - VRN'!F33</f>
        <v>0</v>
      </c>
      <c r="BA67" s="135">
        <f>'V - VRN'!F34</f>
        <v>0</v>
      </c>
      <c r="BB67" s="135">
        <f>'V - VRN'!F35</f>
        <v>0</v>
      </c>
      <c r="BC67" s="135">
        <f>'V - VRN'!F36</f>
        <v>0</v>
      </c>
      <c r="BD67" s="137">
        <f>'V - VRN'!F37</f>
        <v>0</v>
      </c>
      <c r="BE67" s="7"/>
      <c r="BT67" s="123" t="s">
        <v>79</v>
      </c>
      <c r="BV67" s="123" t="s">
        <v>74</v>
      </c>
      <c r="BW67" s="123" t="s">
        <v>114</v>
      </c>
      <c r="BX67" s="123" t="s">
        <v>5</v>
      </c>
      <c r="CL67" s="123" t="s">
        <v>19</v>
      </c>
      <c r="CM67" s="123" t="s">
        <v>81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Y8/r4IBf5gTCl/Vhr174VyOCyyrXnoFJ8IRutEseWdJg9TTMVoKdgrQ/xx++N2O3J/om4FID7Ap5YO1q+30Oxw==" hashValue="4h4lMGM2KDgK/oSMpD+wWLzbUzUFl7n+gazjtk+D/r8NYo519nbob0Yec4uO49obaEjQkcyfu3fHjMzQrNyzNQ==" algorithmName="SHA-512" password="C68C"/>
  <mergeCells count="90">
    <mergeCell ref="C52:G52"/>
    <mergeCell ref="D58:H58"/>
    <mergeCell ref="D55:H55"/>
    <mergeCell ref="D62:H62"/>
    <mergeCell ref="E61:I61"/>
    <mergeCell ref="E59:I59"/>
    <mergeCell ref="E57:I57"/>
    <mergeCell ref="E60:I60"/>
    <mergeCell ref="E56:I56"/>
    <mergeCell ref="E63:I63"/>
    <mergeCell ref="E64:I64"/>
    <mergeCell ref="I52:AF52"/>
    <mergeCell ref="J62:AF62"/>
    <mergeCell ref="J58:AF58"/>
    <mergeCell ref="J55:AF55"/>
    <mergeCell ref="K57:AF57"/>
    <mergeCell ref="K60:AF60"/>
    <mergeCell ref="K59:AF59"/>
    <mergeCell ref="K56:AF56"/>
    <mergeCell ref="K61:AF61"/>
    <mergeCell ref="K63:AF63"/>
    <mergeCell ref="K64:AF64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59:AM59"/>
    <mergeCell ref="AG63:AM63"/>
    <mergeCell ref="AG60:AM60"/>
    <mergeCell ref="AG64:AM64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6" location="'A1 - Stavební práce'!C2" display="/"/>
    <hyperlink ref="A57" location="'A2 - ZTI'!C2" display="/"/>
    <hyperlink ref="A59" location="'B1 - Stavební práce'!C2" display="/"/>
    <hyperlink ref="A60" location="'B2 - ÜT'!C2" display="/"/>
    <hyperlink ref="A61" location="'B3 - ZTI'!C2" display="/"/>
    <hyperlink ref="A63" location="'C1 - Stavební práce'!C2" display="/"/>
    <hyperlink ref="A64" location="'C2 - ZTI'!C2" display="/"/>
    <hyperlink ref="A65" location="'D - Přízemí malby'!C2" display="/"/>
    <hyperlink ref="A66" location="'E - Elektroinstalace'!C2" display="/"/>
    <hyperlink ref="A67" location="'V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116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1708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7. 3. 2025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ROUND(J88,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ROUND((SUM(BE88:BE289)),  2)</f>
        <v>0</v>
      </c>
      <c r="G33" s="38"/>
      <c r="H33" s="38"/>
      <c r="I33" s="157">
        <v>0.20999999999999999</v>
      </c>
      <c r="J33" s="156">
        <f>ROUND(((SUM(BE88:BE289))*I33),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44</v>
      </c>
      <c r="F34" s="156">
        <f>ROUND((SUM(BF88:BF289)),  2)</f>
        <v>0</v>
      </c>
      <c r="G34" s="38"/>
      <c r="H34" s="38"/>
      <c r="I34" s="157">
        <v>0.12</v>
      </c>
      <c r="J34" s="156">
        <f>ROUND(((SUM(BF88:BF289))*I34),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ROUND((SUM(BG88:BG289)),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ROUND((SUM(BH88:BH289)),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ROUND((SUM(BI88:BI289)),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Stavební úpravy kolejí objekt C VŠB-TU Ostrava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E - Elektroinstalace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Ostrava Poruba</v>
      </c>
      <c r="G52" s="40"/>
      <c r="H52" s="40"/>
      <c r="I52" s="32" t="s">
        <v>23</v>
      </c>
      <c r="J52" s="72" t="str">
        <f>IF(J12="","",J12)</f>
        <v>7. 3. 2025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VŠB TU Ostrava  - Ubytovací, Stravovací služby</v>
      </c>
      <c r="G54" s="40"/>
      <c r="H54" s="40"/>
      <c r="I54" s="32" t="s">
        <v>31</v>
      </c>
      <c r="J54" s="36" t="str">
        <f>E21</f>
        <v>ing. arch. Tomáš Kudělka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121</v>
      </c>
      <c r="D57" s="171"/>
      <c r="E57" s="171"/>
      <c r="F57" s="171"/>
      <c r="G57" s="171"/>
      <c r="H57" s="171"/>
      <c r="I57" s="171"/>
      <c r="J57" s="172" t="s">
        <v>122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123</v>
      </c>
    </row>
    <row r="60" s="9" customFormat="1" ht="24.96" customHeight="1">
      <c r="A60" s="9"/>
      <c r="B60" s="174"/>
      <c r="C60" s="175"/>
      <c r="D60" s="176" t="s">
        <v>131</v>
      </c>
      <c r="E60" s="177"/>
      <c r="F60" s="177"/>
      <c r="G60" s="177"/>
      <c r="H60" s="177"/>
      <c r="I60" s="177"/>
      <c r="J60" s="178">
        <f>J89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1709</v>
      </c>
      <c r="E61" s="182"/>
      <c r="F61" s="182"/>
      <c r="G61" s="182"/>
      <c r="H61" s="182"/>
      <c r="I61" s="182"/>
      <c r="J61" s="183">
        <f>J90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1710</v>
      </c>
      <c r="E62" s="182"/>
      <c r="F62" s="182"/>
      <c r="G62" s="182"/>
      <c r="H62" s="182"/>
      <c r="I62" s="182"/>
      <c r="J62" s="183">
        <f>J124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1711</v>
      </c>
      <c r="E63" s="182"/>
      <c r="F63" s="182"/>
      <c r="G63" s="182"/>
      <c r="H63" s="182"/>
      <c r="I63" s="182"/>
      <c r="J63" s="183">
        <f>J159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1712</v>
      </c>
      <c r="E64" s="182"/>
      <c r="F64" s="182"/>
      <c r="G64" s="182"/>
      <c r="H64" s="182"/>
      <c r="I64" s="182"/>
      <c r="J64" s="183">
        <f>J169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1713</v>
      </c>
      <c r="E65" s="182"/>
      <c r="F65" s="182"/>
      <c r="G65" s="182"/>
      <c r="H65" s="182"/>
      <c r="I65" s="182"/>
      <c r="J65" s="183">
        <f>J186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1714</v>
      </c>
      <c r="E66" s="182"/>
      <c r="F66" s="182"/>
      <c r="G66" s="182"/>
      <c r="H66" s="182"/>
      <c r="I66" s="182"/>
      <c r="J66" s="183">
        <f>J195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1715</v>
      </c>
      <c r="E67" s="182"/>
      <c r="F67" s="182"/>
      <c r="G67" s="182"/>
      <c r="H67" s="182"/>
      <c r="I67" s="182"/>
      <c r="J67" s="183">
        <f>J252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1716</v>
      </c>
      <c r="E68" s="182"/>
      <c r="F68" s="182"/>
      <c r="G68" s="182"/>
      <c r="H68" s="182"/>
      <c r="I68" s="182"/>
      <c r="J68" s="183">
        <f>J269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140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9" t="str">
        <f>E7</f>
        <v>Stavební úpravy kolejí objekt C VŠB-TU Ostrava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E - Elektroinstalace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Ostrava Poruba</v>
      </c>
      <c r="G82" s="40"/>
      <c r="H82" s="40"/>
      <c r="I82" s="32" t="s">
        <v>23</v>
      </c>
      <c r="J82" s="72" t="str">
        <f>IF(J12="","",J12)</f>
        <v>7. 3. 2025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2" t="s">
        <v>25</v>
      </c>
      <c r="D84" s="40"/>
      <c r="E84" s="40"/>
      <c r="F84" s="27" t="str">
        <f>E15</f>
        <v xml:space="preserve">VŠB TU Ostrava  - Ubytovací, Stravovací služby</v>
      </c>
      <c r="G84" s="40"/>
      <c r="H84" s="40"/>
      <c r="I84" s="32" t="s">
        <v>31</v>
      </c>
      <c r="J84" s="36" t="str">
        <f>E21</f>
        <v>ing. arch. Tomáš Kudělka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 xml:space="preserve"> 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85"/>
      <c r="B87" s="186"/>
      <c r="C87" s="187" t="s">
        <v>141</v>
      </c>
      <c r="D87" s="188" t="s">
        <v>57</v>
      </c>
      <c r="E87" s="188" t="s">
        <v>53</v>
      </c>
      <c r="F87" s="188" t="s">
        <v>54</v>
      </c>
      <c r="G87" s="188" t="s">
        <v>142</v>
      </c>
      <c r="H87" s="188" t="s">
        <v>143</v>
      </c>
      <c r="I87" s="188" t="s">
        <v>144</v>
      </c>
      <c r="J87" s="188" t="s">
        <v>122</v>
      </c>
      <c r="K87" s="189" t="s">
        <v>145</v>
      </c>
      <c r="L87" s="190"/>
      <c r="M87" s="92" t="s">
        <v>19</v>
      </c>
      <c r="N87" s="93" t="s">
        <v>42</v>
      </c>
      <c r="O87" s="93" t="s">
        <v>146</v>
      </c>
      <c r="P87" s="93" t="s">
        <v>147</v>
      </c>
      <c r="Q87" s="93" t="s">
        <v>148</v>
      </c>
      <c r="R87" s="93" t="s">
        <v>149</v>
      </c>
      <c r="S87" s="93" t="s">
        <v>150</v>
      </c>
      <c r="T87" s="94" t="s">
        <v>151</v>
      </c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</row>
    <row r="88" s="2" customFormat="1" ht="22.8" customHeight="1">
      <c r="A88" s="38"/>
      <c r="B88" s="39"/>
      <c r="C88" s="99" t="s">
        <v>152</v>
      </c>
      <c r="D88" s="40"/>
      <c r="E88" s="40"/>
      <c r="F88" s="40"/>
      <c r="G88" s="40"/>
      <c r="H88" s="40"/>
      <c r="I88" s="40"/>
      <c r="J88" s="191">
        <f>BK88</f>
        <v>0</v>
      </c>
      <c r="K88" s="40"/>
      <c r="L88" s="44"/>
      <c r="M88" s="95"/>
      <c r="N88" s="192"/>
      <c r="O88" s="96"/>
      <c r="P88" s="193">
        <f>P89</f>
        <v>0</v>
      </c>
      <c r="Q88" s="96"/>
      <c r="R88" s="193">
        <f>R89</f>
        <v>0</v>
      </c>
      <c r="S88" s="96"/>
      <c r="T88" s="194">
        <f>T89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71</v>
      </c>
      <c r="AU88" s="17" t="s">
        <v>123</v>
      </c>
      <c r="BK88" s="195">
        <f>BK89</f>
        <v>0</v>
      </c>
    </row>
    <row r="89" s="12" customFormat="1" ht="25.92" customHeight="1">
      <c r="A89" s="12"/>
      <c r="B89" s="196"/>
      <c r="C89" s="197"/>
      <c r="D89" s="198" t="s">
        <v>71</v>
      </c>
      <c r="E89" s="199" t="s">
        <v>315</v>
      </c>
      <c r="F89" s="199" t="s">
        <v>316</v>
      </c>
      <c r="G89" s="197"/>
      <c r="H89" s="197"/>
      <c r="I89" s="200"/>
      <c r="J89" s="201">
        <f>BK89</f>
        <v>0</v>
      </c>
      <c r="K89" s="197"/>
      <c r="L89" s="202"/>
      <c r="M89" s="203"/>
      <c r="N89" s="204"/>
      <c r="O89" s="204"/>
      <c r="P89" s="205">
        <f>P90+P124+P159+P169+P186+P195+P252+P269</f>
        <v>0</v>
      </c>
      <c r="Q89" s="204"/>
      <c r="R89" s="205">
        <f>R90+R124+R159+R169+R186+R195+R252+R269</f>
        <v>0</v>
      </c>
      <c r="S89" s="204"/>
      <c r="T89" s="206">
        <f>T90+T124+T159+T169+T186+T195+T252+T269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7" t="s">
        <v>81</v>
      </c>
      <c r="AT89" s="208" t="s">
        <v>71</v>
      </c>
      <c r="AU89" s="208" t="s">
        <v>72</v>
      </c>
      <c r="AY89" s="207" t="s">
        <v>155</v>
      </c>
      <c r="BK89" s="209">
        <f>BK90+BK124+BK159+BK169+BK186+BK195+BK252+BK269</f>
        <v>0</v>
      </c>
    </row>
    <row r="90" s="12" customFormat="1" ht="22.8" customHeight="1">
      <c r="A90" s="12"/>
      <c r="B90" s="196"/>
      <c r="C90" s="197"/>
      <c r="D90" s="198" t="s">
        <v>71</v>
      </c>
      <c r="E90" s="210" t="s">
        <v>1717</v>
      </c>
      <c r="F90" s="210" t="s">
        <v>1718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SUM(P91:P123)</f>
        <v>0</v>
      </c>
      <c r="Q90" s="204"/>
      <c r="R90" s="205">
        <f>SUM(R91:R123)</f>
        <v>0</v>
      </c>
      <c r="S90" s="204"/>
      <c r="T90" s="206">
        <f>SUM(T91:T123)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81</v>
      </c>
      <c r="AT90" s="208" t="s">
        <v>71</v>
      </c>
      <c r="AU90" s="208" t="s">
        <v>79</v>
      </c>
      <c r="AY90" s="207" t="s">
        <v>155</v>
      </c>
      <c r="BK90" s="209">
        <f>SUM(BK91:BK123)</f>
        <v>0</v>
      </c>
    </row>
    <row r="91" s="2" customFormat="1" ht="16.5" customHeight="1">
      <c r="A91" s="38"/>
      <c r="B91" s="39"/>
      <c r="C91" s="212" t="s">
        <v>79</v>
      </c>
      <c r="D91" s="212" t="s">
        <v>158</v>
      </c>
      <c r="E91" s="213" t="s">
        <v>1719</v>
      </c>
      <c r="F91" s="214" t="s">
        <v>1720</v>
      </c>
      <c r="G91" s="215" t="s">
        <v>1721</v>
      </c>
      <c r="H91" s="216">
        <v>200</v>
      </c>
      <c r="I91" s="217"/>
      <c r="J91" s="218">
        <f>ROUND(I91*H91,2)</f>
        <v>0</v>
      </c>
      <c r="K91" s="214" t="s">
        <v>19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163</v>
      </c>
      <c r="AT91" s="223" t="s">
        <v>158</v>
      </c>
      <c r="AU91" s="223" t="s">
        <v>81</v>
      </c>
      <c r="AY91" s="17" t="s">
        <v>155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79</v>
      </c>
      <c r="BK91" s="224">
        <f>ROUND(I91*H91,2)</f>
        <v>0</v>
      </c>
      <c r="BL91" s="17" t="s">
        <v>163</v>
      </c>
      <c r="BM91" s="223" t="s">
        <v>1722</v>
      </c>
    </row>
    <row r="92" s="2" customFormat="1" ht="16.5" customHeight="1">
      <c r="A92" s="38"/>
      <c r="B92" s="39"/>
      <c r="C92" s="212" t="s">
        <v>81</v>
      </c>
      <c r="D92" s="212" t="s">
        <v>158</v>
      </c>
      <c r="E92" s="213" t="s">
        <v>1723</v>
      </c>
      <c r="F92" s="214" t="s">
        <v>1724</v>
      </c>
      <c r="G92" s="215" t="s">
        <v>254</v>
      </c>
      <c r="H92" s="216">
        <v>120</v>
      </c>
      <c r="I92" s="217"/>
      <c r="J92" s="218">
        <f>ROUND(I92*H92,2)</f>
        <v>0</v>
      </c>
      <c r="K92" s="214" t="s">
        <v>19</v>
      </c>
      <c r="L92" s="44"/>
      <c r="M92" s="219" t="s">
        <v>19</v>
      </c>
      <c r="N92" s="220" t="s">
        <v>43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163</v>
      </c>
      <c r="AT92" s="223" t="s">
        <v>158</v>
      </c>
      <c r="AU92" s="223" t="s">
        <v>81</v>
      </c>
      <c r="AY92" s="17" t="s">
        <v>155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79</v>
      </c>
      <c r="BK92" s="224">
        <f>ROUND(I92*H92,2)</f>
        <v>0</v>
      </c>
      <c r="BL92" s="17" t="s">
        <v>163</v>
      </c>
      <c r="BM92" s="223" t="s">
        <v>1725</v>
      </c>
    </row>
    <row r="93" s="2" customFormat="1" ht="16.5" customHeight="1">
      <c r="A93" s="38"/>
      <c r="B93" s="39"/>
      <c r="C93" s="212" t="s">
        <v>156</v>
      </c>
      <c r="D93" s="212" t="s">
        <v>158</v>
      </c>
      <c r="E93" s="213" t="s">
        <v>1726</v>
      </c>
      <c r="F93" s="214" t="s">
        <v>1727</v>
      </c>
      <c r="G93" s="215" t="s">
        <v>254</v>
      </c>
      <c r="H93" s="216">
        <v>40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163</v>
      </c>
      <c r="AT93" s="223" t="s">
        <v>158</v>
      </c>
      <c r="AU93" s="223" t="s">
        <v>81</v>
      </c>
      <c r="AY93" s="17" t="s">
        <v>155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163</v>
      </c>
      <c r="BM93" s="223" t="s">
        <v>1728</v>
      </c>
    </row>
    <row r="94" s="2" customFormat="1" ht="16.5" customHeight="1">
      <c r="A94" s="38"/>
      <c r="B94" s="39"/>
      <c r="C94" s="212" t="s">
        <v>163</v>
      </c>
      <c r="D94" s="212" t="s">
        <v>158</v>
      </c>
      <c r="E94" s="213" t="s">
        <v>1729</v>
      </c>
      <c r="F94" s="214" t="s">
        <v>1730</v>
      </c>
      <c r="G94" s="215" t="s">
        <v>254</v>
      </c>
      <c r="H94" s="216">
        <v>100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163</v>
      </c>
      <c r="AT94" s="223" t="s">
        <v>158</v>
      </c>
      <c r="AU94" s="223" t="s">
        <v>81</v>
      </c>
      <c r="AY94" s="17" t="s">
        <v>155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163</v>
      </c>
      <c r="BM94" s="223" t="s">
        <v>1731</v>
      </c>
    </row>
    <row r="95" s="2" customFormat="1" ht="16.5" customHeight="1">
      <c r="A95" s="38"/>
      <c r="B95" s="39"/>
      <c r="C95" s="212" t="s">
        <v>196</v>
      </c>
      <c r="D95" s="212" t="s">
        <v>158</v>
      </c>
      <c r="E95" s="213" t="s">
        <v>1732</v>
      </c>
      <c r="F95" s="214" t="s">
        <v>1733</v>
      </c>
      <c r="G95" s="215" t="s">
        <v>254</v>
      </c>
      <c r="H95" s="216">
        <v>48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43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163</v>
      </c>
      <c r="AT95" s="223" t="s">
        <v>158</v>
      </c>
      <c r="AU95" s="223" t="s">
        <v>81</v>
      </c>
      <c r="AY95" s="17" t="s">
        <v>155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163</v>
      </c>
      <c r="BM95" s="223" t="s">
        <v>1734</v>
      </c>
    </row>
    <row r="96" s="2" customFormat="1" ht="16.5" customHeight="1">
      <c r="A96" s="38"/>
      <c r="B96" s="39"/>
      <c r="C96" s="212" t="s">
        <v>189</v>
      </c>
      <c r="D96" s="212" t="s">
        <v>158</v>
      </c>
      <c r="E96" s="213" t="s">
        <v>1735</v>
      </c>
      <c r="F96" s="214" t="s">
        <v>1736</v>
      </c>
      <c r="G96" s="215" t="s">
        <v>254</v>
      </c>
      <c r="H96" s="216">
        <v>20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163</v>
      </c>
      <c r="AT96" s="223" t="s">
        <v>158</v>
      </c>
      <c r="AU96" s="223" t="s">
        <v>81</v>
      </c>
      <c r="AY96" s="17" t="s">
        <v>155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163</v>
      </c>
      <c r="BM96" s="223" t="s">
        <v>1737</v>
      </c>
    </row>
    <row r="97" s="2" customFormat="1" ht="16.5" customHeight="1">
      <c r="A97" s="38"/>
      <c r="B97" s="39"/>
      <c r="C97" s="212" t="s">
        <v>207</v>
      </c>
      <c r="D97" s="212" t="s">
        <v>158</v>
      </c>
      <c r="E97" s="213" t="s">
        <v>1738</v>
      </c>
      <c r="F97" s="214" t="s">
        <v>1739</v>
      </c>
      <c r="G97" s="215" t="s">
        <v>254</v>
      </c>
      <c r="H97" s="216">
        <v>250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163</v>
      </c>
      <c r="AT97" s="223" t="s">
        <v>158</v>
      </c>
      <c r="AU97" s="223" t="s">
        <v>81</v>
      </c>
      <c r="AY97" s="17" t="s">
        <v>155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163</v>
      </c>
      <c r="BM97" s="223" t="s">
        <v>1740</v>
      </c>
    </row>
    <row r="98" s="2" customFormat="1" ht="16.5" customHeight="1">
      <c r="A98" s="38"/>
      <c r="B98" s="39"/>
      <c r="C98" s="212" t="s">
        <v>218</v>
      </c>
      <c r="D98" s="212" t="s">
        <v>158</v>
      </c>
      <c r="E98" s="213" t="s">
        <v>1741</v>
      </c>
      <c r="F98" s="214" t="s">
        <v>1742</v>
      </c>
      <c r="G98" s="215" t="s">
        <v>254</v>
      </c>
      <c r="H98" s="216">
        <v>120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163</v>
      </c>
      <c r="AT98" s="223" t="s">
        <v>158</v>
      </c>
      <c r="AU98" s="223" t="s">
        <v>81</v>
      </c>
      <c r="AY98" s="17" t="s">
        <v>155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163</v>
      </c>
      <c r="BM98" s="223" t="s">
        <v>1743</v>
      </c>
    </row>
    <row r="99" s="2" customFormat="1" ht="16.5" customHeight="1">
      <c r="A99" s="38"/>
      <c r="B99" s="39"/>
      <c r="C99" s="212" t="s">
        <v>216</v>
      </c>
      <c r="D99" s="212" t="s">
        <v>158</v>
      </c>
      <c r="E99" s="213" t="s">
        <v>1744</v>
      </c>
      <c r="F99" s="214" t="s">
        <v>1745</v>
      </c>
      <c r="G99" s="215" t="s">
        <v>254</v>
      </c>
      <c r="H99" s="216">
        <v>48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163</v>
      </c>
      <c r="AT99" s="223" t="s">
        <v>158</v>
      </c>
      <c r="AU99" s="223" t="s">
        <v>81</v>
      </c>
      <c r="AY99" s="17" t="s">
        <v>155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163</v>
      </c>
      <c r="BM99" s="223" t="s">
        <v>1746</v>
      </c>
    </row>
    <row r="100" s="2" customFormat="1" ht="24.15" customHeight="1">
      <c r="A100" s="38"/>
      <c r="B100" s="39"/>
      <c r="C100" s="212" t="s">
        <v>233</v>
      </c>
      <c r="D100" s="212" t="s">
        <v>158</v>
      </c>
      <c r="E100" s="213" t="s">
        <v>1747</v>
      </c>
      <c r="F100" s="214" t="s">
        <v>1748</v>
      </c>
      <c r="G100" s="215" t="s">
        <v>267</v>
      </c>
      <c r="H100" s="216">
        <v>7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163</v>
      </c>
      <c r="AT100" s="223" t="s">
        <v>158</v>
      </c>
      <c r="AU100" s="223" t="s">
        <v>81</v>
      </c>
      <c r="AY100" s="17" t="s">
        <v>155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163</v>
      </c>
      <c r="BM100" s="223" t="s">
        <v>1749</v>
      </c>
    </row>
    <row r="101" s="2" customFormat="1" ht="37.8" customHeight="1">
      <c r="A101" s="38"/>
      <c r="B101" s="39"/>
      <c r="C101" s="212" t="s">
        <v>238</v>
      </c>
      <c r="D101" s="212" t="s">
        <v>158</v>
      </c>
      <c r="E101" s="213" t="s">
        <v>1750</v>
      </c>
      <c r="F101" s="214" t="s">
        <v>1751</v>
      </c>
      <c r="G101" s="215" t="s">
        <v>267</v>
      </c>
      <c r="H101" s="216">
        <v>7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163</v>
      </c>
      <c r="AT101" s="223" t="s">
        <v>158</v>
      </c>
      <c r="AU101" s="223" t="s">
        <v>81</v>
      </c>
      <c r="AY101" s="17" t="s">
        <v>155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163</v>
      </c>
      <c r="BM101" s="223" t="s">
        <v>1752</v>
      </c>
    </row>
    <row r="102" s="2" customFormat="1" ht="16.5" customHeight="1">
      <c r="A102" s="38"/>
      <c r="B102" s="39"/>
      <c r="C102" s="212" t="s">
        <v>8</v>
      </c>
      <c r="D102" s="212" t="s">
        <v>158</v>
      </c>
      <c r="E102" s="213" t="s">
        <v>1753</v>
      </c>
      <c r="F102" s="214" t="s">
        <v>1754</v>
      </c>
      <c r="G102" s="215" t="s">
        <v>254</v>
      </c>
      <c r="H102" s="216">
        <v>250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163</v>
      </c>
      <c r="AT102" s="223" t="s">
        <v>158</v>
      </c>
      <c r="AU102" s="223" t="s">
        <v>81</v>
      </c>
      <c r="AY102" s="17" t="s">
        <v>155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163</v>
      </c>
      <c r="BM102" s="223" t="s">
        <v>1755</v>
      </c>
    </row>
    <row r="103" s="2" customFormat="1" ht="16.5" customHeight="1">
      <c r="A103" s="38"/>
      <c r="B103" s="39"/>
      <c r="C103" s="212" t="s">
        <v>251</v>
      </c>
      <c r="D103" s="212" t="s">
        <v>158</v>
      </c>
      <c r="E103" s="213" t="s">
        <v>1756</v>
      </c>
      <c r="F103" s="214" t="s">
        <v>1757</v>
      </c>
      <c r="G103" s="215" t="s">
        <v>254</v>
      </c>
      <c r="H103" s="216">
        <v>120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163</v>
      </c>
      <c r="AT103" s="223" t="s">
        <v>158</v>
      </c>
      <c r="AU103" s="223" t="s">
        <v>81</v>
      </c>
      <c r="AY103" s="17" t="s">
        <v>155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163</v>
      </c>
      <c r="BM103" s="223" t="s">
        <v>1758</v>
      </c>
    </row>
    <row r="104" s="2" customFormat="1" ht="16.5" customHeight="1">
      <c r="A104" s="38"/>
      <c r="B104" s="39"/>
      <c r="C104" s="212" t="s">
        <v>258</v>
      </c>
      <c r="D104" s="212" t="s">
        <v>158</v>
      </c>
      <c r="E104" s="213" t="s">
        <v>1759</v>
      </c>
      <c r="F104" s="214" t="s">
        <v>1760</v>
      </c>
      <c r="G104" s="215" t="s">
        <v>254</v>
      </c>
      <c r="H104" s="216">
        <v>120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163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163</v>
      </c>
      <c r="BM104" s="223" t="s">
        <v>1761</v>
      </c>
    </row>
    <row r="105" s="2" customFormat="1" ht="16.5" customHeight="1">
      <c r="A105" s="38"/>
      <c r="B105" s="39"/>
      <c r="C105" s="212" t="s">
        <v>264</v>
      </c>
      <c r="D105" s="212" t="s">
        <v>158</v>
      </c>
      <c r="E105" s="213" t="s">
        <v>1762</v>
      </c>
      <c r="F105" s="214" t="s">
        <v>1763</v>
      </c>
      <c r="G105" s="215" t="s">
        <v>254</v>
      </c>
      <c r="H105" s="216">
        <v>80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163</v>
      </c>
      <c r="AT105" s="223" t="s">
        <v>158</v>
      </c>
      <c r="AU105" s="223" t="s">
        <v>81</v>
      </c>
      <c r="AY105" s="17" t="s">
        <v>155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163</v>
      </c>
      <c r="BM105" s="223" t="s">
        <v>1764</v>
      </c>
    </row>
    <row r="106" s="2" customFormat="1" ht="16.5" customHeight="1">
      <c r="A106" s="38"/>
      <c r="B106" s="39"/>
      <c r="C106" s="212" t="s">
        <v>262</v>
      </c>
      <c r="D106" s="212" t="s">
        <v>158</v>
      </c>
      <c r="E106" s="213" t="s">
        <v>1765</v>
      </c>
      <c r="F106" s="214" t="s">
        <v>1766</v>
      </c>
      <c r="G106" s="215" t="s">
        <v>254</v>
      </c>
      <c r="H106" s="216">
        <v>30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43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163</v>
      </c>
      <c r="AT106" s="223" t="s">
        <v>158</v>
      </c>
      <c r="AU106" s="223" t="s">
        <v>81</v>
      </c>
      <c r="AY106" s="17" t="s">
        <v>155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163</v>
      </c>
      <c r="BM106" s="223" t="s">
        <v>1767</v>
      </c>
    </row>
    <row r="107" s="2" customFormat="1" ht="16.5" customHeight="1">
      <c r="A107" s="38"/>
      <c r="B107" s="39"/>
      <c r="C107" s="212" t="s">
        <v>276</v>
      </c>
      <c r="D107" s="212" t="s">
        <v>158</v>
      </c>
      <c r="E107" s="213" t="s">
        <v>1768</v>
      </c>
      <c r="F107" s="214" t="s">
        <v>1769</v>
      </c>
      <c r="G107" s="215" t="s">
        <v>254</v>
      </c>
      <c r="H107" s="216">
        <v>120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163</v>
      </c>
      <c r="AT107" s="223" t="s">
        <v>158</v>
      </c>
      <c r="AU107" s="223" t="s">
        <v>81</v>
      </c>
      <c r="AY107" s="17" t="s">
        <v>155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163</v>
      </c>
      <c r="BM107" s="223" t="s">
        <v>1770</v>
      </c>
    </row>
    <row r="108" s="2" customFormat="1" ht="24.15" customHeight="1">
      <c r="A108" s="38"/>
      <c r="B108" s="39"/>
      <c r="C108" s="212" t="s">
        <v>281</v>
      </c>
      <c r="D108" s="212" t="s">
        <v>158</v>
      </c>
      <c r="E108" s="213" t="s">
        <v>1771</v>
      </c>
      <c r="F108" s="214" t="s">
        <v>1772</v>
      </c>
      <c r="G108" s="215" t="s">
        <v>254</v>
      </c>
      <c r="H108" s="216">
        <v>60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163</v>
      </c>
      <c r="AT108" s="223" t="s">
        <v>158</v>
      </c>
      <c r="AU108" s="223" t="s">
        <v>81</v>
      </c>
      <c r="AY108" s="17" t="s">
        <v>155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163</v>
      </c>
      <c r="BM108" s="223" t="s">
        <v>1773</v>
      </c>
    </row>
    <row r="109" s="2" customFormat="1" ht="16.5" customHeight="1">
      <c r="A109" s="38"/>
      <c r="B109" s="39"/>
      <c r="C109" s="212" t="s">
        <v>287</v>
      </c>
      <c r="D109" s="212" t="s">
        <v>158</v>
      </c>
      <c r="E109" s="213" t="s">
        <v>1774</v>
      </c>
      <c r="F109" s="214" t="s">
        <v>1775</v>
      </c>
      <c r="G109" s="215" t="s">
        <v>254</v>
      </c>
      <c r="H109" s="216">
        <v>120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163</v>
      </c>
      <c r="AT109" s="223" t="s">
        <v>158</v>
      </c>
      <c r="AU109" s="223" t="s">
        <v>81</v>
      </c>
      <c r="AY109" s="17" t="s">
        <v>155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163</v>
      </c>
      <c r="BM109" s="223" t="s">
        <v>1776</v>
      </c>
    </row>
    <row r="110" s="2" customFormat="1" ht="16.5" customHeight="1">
      <c r="A110" s="38"/>
      <c r="B110" s="39"/>
      <c r="C110" s="212" t="s">
        <v>292</v>
      </c>
      <c r="D110" s="212" t="s">
        <v>158</v>
      </c>
      <c r="E110" s="213" t="s">
        <v>1777</v>
      </c>
      <c r="F110" s="214" t="s">
        <v>1778</v>
      </c>
      <c r="G110" s="215" t="s">
        <v>254</v>
      </c>
      <c r="H110" s="216">
        <v>48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163</v>
      </c>
      <c r="AT110" s="223" t="s">
        <v>158</v>
      </c>
      <c r="AU110" s="223" t="s">
        <v>81</v>
      </c>
      <c r="AY110" s="17" t="s">
        <v>155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163</v>
      </c>
      <c r="BM110" s="223" t="s">
        <v>1779</v>
      </c>
    </row>
    <row r="111" s="2" customFormat="1" ht="24.15" customHeight="1">
      <c r="A111" s="38"/>
      <c r="B111" s="39"/>
      <c r="C111" s="212" t="s">
        <v>7</v>
      </c>
      <c r="D111" s="212" t="s">
        <v>158</v>
      </c>
      <c r="E111" s="213" t="s">
        <v>1780</v>
      </c>
      <c r="F111" s="214" t="s">
        <v>1781</v>
      </c>
      <c r="G111" s="215" t="s">
        <v>1782</v>
      </c>
      <c r="H111" s="216">
        <v>1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163</v>
      </c>
      <c r="AT111" s="223" t="s">
        <v>158</v>
      </c>
      <c r="AU111" s="223" t="s">
        <v>81</v>
      </c>
      <c r="AY111" s="17" t="s">
        <v>155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163</v>
      </c>
      <c r="BM111" s="223" t="s">
        <v>1783</v>
      </c>
    </row>
    <row r="112" s="2" customFormat="1" ht="16.5" customHeight="1">
      <c r="A112" s="38"/>
      <c r="B112" s="39"/>
      <c r="C112" s="212" t="s">
        <v>303</v>
      </c>
      <c r="D112" s="212" t="s">
        <v>158</v>
      </c>
      <c r="E112" s="213" t="s">
        <v>1784</v>
      </c>
      <c r="F112" s="214" t="s">
        <v>1785</v>
      </c>
      <c r="G112" s="215" t="s">
        <v>267</v>
      </c>
      <c r="H112" s="216">
        <v>1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163</v>
      </c>
      <c r="AT112" s="223" t="s">
        <v>158</v>
      </c>
      <c r="AU112" s="223" t="s">
        <v>81</v>
      </c>
      <c r="AY112" s="17" t="s">
        <v>155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163</v>
      </c>
      <c r="BM112" s="223" t="s">
        <v>1786</v>
      </c>
    </row>
    <row r="113" s="2" customFormat="1" ht="24.15" customHeight="1">
      <c r="A113" s="38"/>
      <c r="B113" s="39"/>
      <c r="C113" s="212" t="s">
        <v>310</v>
      </c>
      <c r="D113" s="212" t="s">
        <v>158</v>
      </c>
      <c r="E113" s="213" t="s">
        <v>1787</v>
      </c>
      <c r="F113" s="214" t="s">
        <v>1788</v>
      </c>
      <c r="G113" s="215" t="s">
        <v>1782</v>
      </c>
      <c r="H113" s="216">
        <v>40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163</v>
      </c>
      <c r="AT113" s="223" t="s">
        <v>158</v>
      </c>
      <c r="AU113" s="223" t="s">
        <v>81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163</v>
      </c>
      <c r="BM113" s="223" t="s">
        <v>1789</v>
      </c>
    </row>
    <row r="114" s="2" customFormat="1" ht="24.15" customHeight="1">
      <c r="A114" s="38"/>
      <c r="B114" s="39"/>
      <c r="C114" s="212" t="s">
        <v>319</v>
      </c>
      <c r="D114" s="212" t="s">
        <v>158</v>
      </c>
      <c r="E114" s="213" t="s">
        <v>1790</v>
      </c>
      <c r="F114" s="214" t="s">
        <v>1791</v>
      </c>
      <c r="G114" s="215" t="s">
        <v>1782</v>
      </c>
      <c r="H114" s="216">
        <v>32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163</v>
      </c>
      <c r="AT114" s="223" t="s">
        <v>158</v>
      </c>
      <c r="AU114" s="223" t="s">
        <v>81</v>
      </c>
      <c r="AY114" s="17" t="s">
        <v>155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163</v>
      </c>
      <c r="BM114" s="223" t="s">
        <v>1792</v>
      </c>
    </row>
    <row r="115" s="2" customFormat="1" ht="16.5" customHeight="1">
      <c r="A115" s="38"/>
      <c r="B115" s="39"/>
      <c r="C115" s="212" t="s">
        <v>325</v>
      </c>
      <c r="D115" s="212" t="s">
        <v>158</v>
      </c>
      <c r="E115" s="213" t="s">
        <v>1793</v>
      </c>
      <c r="F115" s="214" t="s">
        <v>1794</v>
      </c>
      <c r="G115" s="215" t="s">
        <v>254</v>
      </c>
      <c r="H115" s="216">
        <v>250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43</v>
      </c>
      <c r="O115" s="84"/>
      <c r="P115" s="221">
        <f>O115*H115</f>
        <v>0</v>
      </c>
      <c r="Q115" s="221">
        <v>0</v>
      </c>
      <c r="R115" s="221">
        <f>Q115*H115</f>
        <v>0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163</v>
      </c>
      <c r="AT115" s="223" t="s">
        <v>158</v>
      </c>
      <c r="AU115" s="223" t="s">
        <v>81</v>
      </c>
      <c r="AY115" s="17" t="s">
        <v>155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79</v>
      </c>
      <c r="BK115" s="224">
        <f>ROUND(I115*H115,2)</f>
        <v>0</v>
      </c>
      <c r="BL115" s="17" t="s">
        <v>163</v>
      </c>
      <c r="BM115" s="223" t="s">
        <v>1795</v>
      </c>
    </row>
    <row r="116" s="2" customFormat="1" ht="16.5" customHeight="1">
      <c r="A116" s="38"/>
      <c r="B116" s="39"/>
      <c r="C116" s="212" t="s">
        <v>330</v>
      </c>
      <c r="D116" s="212" t="s">
        <v>158</v>
      </c>
      <c r="E116" s="213" t="s">
        <v>1796</v>
      </c>
      <c r="F116" s="214" t="s">
        <v>1797</v>
      </c>
      <c r="G116" s="215" t="s">
        <v>267</v>
      </c>
      <c r="H116" s="216">
        <v>80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163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163</v>
      </c>
      <c r="BM116" s="223" t="s">
        <v>1798</v>
      </c>
    </row>
    <row r="117" s="2" customFormat="1" ht="44.25" customHeight="1">
      <c r="A117" s="38"/>
      <c r="B117" s="39"/>
      <c r="C117" s="212" t="s">
        <v>337</v>
      </c>
      <c r="D117" s="212" t="s">
        <v>158</v>
      </c>
      <c r="E117" s="213" t="s">
        <v>1799</v>
      </c>
      <c r="F117" s="214" t="s">
        <v>1800</v>
      </c>
      <c r="G117" s="215" t="s">
        <v>1782</v>
      </c>
      <c r="H117" s="216">
        <v>1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163</v>
      </c>
      <c r="AT117" s="223" t="s">
        <v>158</v>
      </c>
      <c r="AU117" s="223" t="s">
        <v>81</v>
      </c>
      <c r="AY117" s="17" t="s">
        <v>155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163</v>
      </c>
      <c r="BM117" s="223" t="s">
        <v>1801</v>
      </c>
    </row>
    <row r="118" s="2" customFormat="1" ht="24.15" customHeight="1">
      <c r="A118" s="38"/>
      <c r="B118" s="39"/>
      <c r="C118" s="212" t="s">
        <v>345</v>
      </c>
      <c r="D118" s="212" t="s">
        <v>158</v>
      </c>
      <c r="E118" s="213" t="s">
        <v>1802</v>
      </c>
      <c r="F118" s="214" t="s">
        <v>1803</v>
      </c>
      <c r="G118" s="215" t="s">
        <v>254</v>
      </c>
      <c r="H118" s="216">
        <v>320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163</v>
      </c>
      <c r="AT118" s="223" t="s">
        <v>158</v>
      </c>
      <c r="AU118" s="223" t="s">
        <v>81</v>
      </c>
      <c r="AY118" s="17" t="s">
        <v>155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163</v>
      </c>
      <c r="BM118" s="223" t="s">
        <v>1804</v>
      </c>
    </row>
    <row r="119" s="2" customFormat="1" ht="37.8" customHeight="1">
      <c r="A119" s="38"/>
      <c r="B119" s="39"/>
      <c r="C119" s="212" t="s">
        <v>352</v>
      </c>
      <c r="D119" s="212" t="s">
        <v>158</v>
      </c>
      <c r="E119" s="213" t="s">
        <v>1805</v>
      </c>
      <c r="F119" s="214" t="s">
        <v>1806</v>
      </c>
      <c r="G119" s="215" t="s">
        <v>267</v>
      </c>
      <c r="H119" s="216">
        <v>8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163</v>
      </c>
      <c r="AT119" s="223" t="s">
        <v>158</v>
      </c>
      <c r="AU119" s="223" t="s">
        <v>81</v>
      </c>
      <c r="AY119" s="17" t="s">
        <v>155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163</v>
      </c>
      <c r="BM119" s="223" t="s">
        <v>1807</v>
      </c>
    </row>
    <row r="120" s="2" customFormat="1" ht="24.15" customHeight="1">
      <c r="A120" s="38"/>
      <c r="B120" s="39"/>
      <c r="C120" s="212" t="s">
        <v>358</v>
      </c>
      <c r="D120" s="212" t="s">
        <v>158</v>
      </c>
      <c r="E120" s="213" t="s">
        <v>1808</v>
      </c>
      <c r="F120" s="214" t="s">
        <v>1809</v>
      </c>
      <c r="G120" s="215" t="s">
        <v>1782</v>
      </c>
      <c r="H120" s="216">
        <v>8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163</v>
      </c>
      <c r="AT120" s="223" t="s">
        <v>158</v>
      </c>
      <c r="AU120" s="223" t="s">
        <v>81</v>
      </c>
      <c r="AY120" s="17" t="s">
        <v>155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163</v>
      </c>
      <c r="BM120" s="223" t="s">
        <v>1810</v>
      </c>
    </row>
    <row r="121" s="2" customFormat="1" ht="24.15" customHeight="1">
      <c r="A121" s="38"/>
      <c r="B121" s="39"/>
      <c r="C121" s="212" t="s">
        <v>363</v>
      </c>
      <c r="D121" s="212" t="s">
        <v>158</v>
      </c>
      <c r="E121" s="213" t="s">
        <v>1811</v>
      </c>
      <c r="F121" s="214" t="s">
        <v>1812</v>
      </c>
      <c r="G121" s="215" t="s">
        <v>267</v>
      </c>
      <c r="H121" s="216">
        <v>2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163</v>
      </c>
      <c r="AT121" s="223" t="s">
        <v>158</v>
      </c>
      <c r="AU121" s="223" t="s">
        <v>81</v>
      </c>
      <c r="AY121" s="17" t="s">
        <v>155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163</v>
      </c>
      <c r="BM121" s="223" t="s">
        <v>1813</v>
      </c>
    </row>
    <row r="122" s="2" customFormat="1" ht="16.5" customHeight="1">
      <c r="A122" s="38"/>
      <c r="B122" s="39"/>
      <c r="C122" s="212" t="s">
        <v>334</v>
      </c>
      <c r="D122" s="212" t="s">
        <v>158</v>
      </c>
      <c r="E122" s="213" t="s">
        <v>1814</v>
      </c>
      <c r="F122" s="214" t="s">
        <v>1815</v>
      </c>
      <c r="G122" s="215" t="s">
        <v>267</v>
      </c>
      <c r="H122" s="216">
        <v>2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163</v>
      </c>
      <c r="AT122" s="223" t="s">
        <v>158</v>
      </c>
      <c r="AU122" s="223" t="s">
        <v>81</v>
      </c>
      <c r="AY122" s="17" t="s">
        <v>155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163</v>
      </c>
      <c r="BM122" s="223" t="s">
        <v>1816</v>
      </c>
    </row>
    <row r="123" s="2" customFormat="1" ht="21.75" customHeight="1">
      <c r="A123" s="38"/>
      <c r="B123" s="39"/>
      <c r="C123" s="212" t="s">
        <v>375</v>
      </c>
      <c r="D123" s="212" t="s">
        <v>158</v>
      </c>
      <c r="E123" s="213" t="s">
        <v>1817</v>
      </c>
      <c r="F123" s="214" t="s">
        <v>1818</v>
      </c>
      <c r="G123" s="215" t="s">
        <v>267</v>
      </c>
      <c r="H123" s="216">
        <v>8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163</v>
      </c>
      <c r="AT123" s="223" t="s">
        <v>158</v>
      </c>
      <c r="AU123" s="223" t="s">
        <v>81</v>
      </c>
      <c r="AY123" s="17" t="s">
        <v>155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163</v>
      </c>
      <c r="BM123" s="223" t="s">
        <v>1819</v>
      </c>
    </row>
    <row r="124" s="12" customFormat="1" ht="22.8" customHeight="1">
      <c r="A124" s="12"/>
      <c r="B124" s="196"/>
      <c r="C124" s="197"/>
      <c r="D124" s="198" t="s">
        <v>71</v>
      </c>
      <c r="E124" s="210" t="s">
        <v>1820</v>
      </c>
      <c r="F124" s="210" t="s">
        <v>1821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SUM(P125:P158)</f>
        <v>0</v>
      </c>
      <c r="Q124" s="204"/>
      <c r="R124" s="205">
        <f>SUM(R125:R158)</f>
        <v>0</v>
      </c>
      <c r="S124" s="204"/>
      <c r="T124" s="206">
        <f>SUM(T125:T158)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81</v>
      </c>
      <c r="AT124" s="208" t="s">
        <v>71</v>
      </c>
      <c r="AU124" s="208" t="s">
        <v>79</v>
      </c>
      <c r="AY124" s="207" t="s">
        <v>155</v>
      </c>
      <c r="BK124" s="209">
        <f>SUM(BK125:BK158)</f>
        <v>0</v>
      </c>
    </row>
    <row r="125" s="2" customFormat="1" ht="16.5" customHeight="1">
      <c r="A125" s="38"/>
      <c r="B125" s="39"/>
      <c r="C125" s="212" t="s">
        <v>381</v>
      </c>
      <c r="D125" s="212" t="s">
        <v>158</v>
      </c>
      <c r="E125" s="213" t="s">
        <v>1822</v>
      </c>
      <c r="F125" s="214" t="s">
        <v>1823</v>
      </c>
      <c r="G125" s="215" t="s">
        <v>267</v>
      </c>
      <c r="H125" s="216">
        <v>1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163</v>
      </c>
      <c r="AT125" s="223" t="s">
        <v>158</v>
      </c>
      <c r="AU125" s="223" t="s">
        <v>81</v>
      </c>
      <c r="AY125" s="17" t="s">
        <v>155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163</v>
      </c>
      <c r="BM125" s="223" t="s">
        <v>1824</v>
      </c>
    </row>
    <row r="126" s="2" customFormat="1" ht="16.5" customHeight="1">
      <c r="A126" s="38"/>
      <c r="B126" s="39"/>
      <c r="C126" s="212" t="s">
        <v>385</v>
      </c>
      <c r="D126" s="212" t="s">
        <v>158</v>
      </c>
      <c r="E126" s="213" t="s">
        <v>1825</v>
      </c>
      <c r="F126" s="214" t="s">
        <v>1826</v>
      </c>
      <c r="G126" s="215" t="s">
        <v>176</v>
      </c>
      <c r="H126" s="216">
        <v>15000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43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163</v>
      </c>
      <c r="AT126" s="223" t="s">
        <v>158</v>
      </c>
      <c r="AU126" s="223" t="s">
        <v>81</v>
      </c>
      <c r="AY126" s="17" t="s">
        <v>155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163</v>
      </c>
      <c r="BM126" s="223" t="s">
        <v>1827</v>
      </c>
    </row>
    <row r="127" s="2" customFormat="1" ht="16.5" customHeight="1">
      <c r="A127" s="38"/>
      <c r="B127" s="39"/>
      <c r="C127" s="212" t="s">
        <v>392</v>
      </c>
      <c r="D127" s="212" t="s">
        <v>158</v>
      </c>
      <c r="E127" s="213" t="s">
        <v>1828</v>
      </c>
      <c r="F127" s="214" t="s">
        <v>1829</v>
      </c>
      <c r="G127" s="215" t="s">
        <v>176</v>
      </c>
      <c r="H127" s="216">
        <v>12000</v>
      </c>
      <c r="I127" s="217"/>
      <c r="J127" s="218">
        <f>ROUND(I127*H127,2)</f>
        <v>0</v>
      </c>
      <c r="K127" s="214" t="s">
        <v>19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163</v>
      </c>
      <c r="AT127" s="223" t="s">
        <v>158</v>
      </c>
      <c r="AU127" s="223" t="s">
        <v>81</v>
      </c>
      <c r="AY127" s="17" t="s">
        <v>155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79</v>
      </c>
      <c r="BK127" s="224">
        <f>ROUND(I127*H127,2)</f>
        <v>0</v>
      </c>
      <c r="BL127" s="17" t="s">
        <v>163</v>
      </c>
      <c r="BM127" s="223" t="s">
        <v>1830</v>
      </c>
    </row>
    <row r="128" s="2" customFormat="1" ht="16.5" customHeight="1">
      <c r="A128" s="38"/>
      <c r="B128" s="39"/>
      <c r="C128" s="212" t="s">
        <v>398</v>
      </c>
      <c r="D128" s="212" t="s">
        <v>158</v>
      </c>
      <c r="E128" s="213" t="s">
        <v>1831</v>
      </c>
      <c r="F128" s="214" t="s">
        <v>1832</v>
      </c>
      <c r="G128" s="215" t="s">
        <v>176</v>
      </c>
      <c r="H128" s="216">
        <v>2800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163</v>
      </c>
      <c r="AT128" s="223" t="s">
        <v>158</v>
      </c>
      <c r="AU128" s="223" t="s">
        <v>81</v>
      </c>
      <c r="AY128" s="17" t="s">
        <v>155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163</v>
      </c>
      <c r="BM128" s="223" t="s">
        <v>1833</v>
      </c>
    </row>
    <row r="129" s="2" customFormat="1" ht="16.5" customHeight="1">
      <c r="A129" s="38"/>
      <c r="B129" s="39"/>
      <c r="C129" s="212" t="s">
        <v>403</v>
      </c>
      <c r="D129" s="212" t="s">
        <v>158</v>
      </c>
      <c r="E129" s="213" t="s">
        <v>1834</v>
      </c>
      <c r="F129" s="214" t="s">
        <v>1835</v>
      </c>
      <c r="G129" s="215" t="s">
        <v>176</v>
      </c>
      <c r="H129" s="216">
        <v>3800</v>
      </c>
      <c r="I129" s="217"/>
      <c r="J129" s="218">
        <f>ROUND(I129*H129,2)</f>
        <v>0</v>
      </c>
      <c r="K129" s="214" t="s">
        <v>19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163</v>
      </c>
      <c r="AT129" s="223" t="s">
        <v>158</v>
      </c>
      <c r="AU129" s="223" t="s">
        <v>81</v>
      </c>
      <c r="AY129" s="17" t="s">
        <v>155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163</v>
      </c>
      <c r="BM129" s="223" t="s">
        <v>1836</v>
      </c>
    </row>
    <row r="130" s="2" customFormat="1" ht="16.5" customHeight="1">
      <c r="A130" s="38"/>
      <c r="B130" s="39"/>
      <c r="C130" s="212" t="s">
        <v>408</v>
      </c>
      <c r="D130" s="212" t="s">
        <v>158</v>
      </c>
      <c r="E130" s="213" t="s">
        <v>1837</v>
      </c>
      <c r="F130" s="214" t="s">
        <v>1838</v>
      </c>
      <c r="G130" s="215" t="s">
        <v>176</v>
      </c>
      <c r="H130" s="216">
        <v>2500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43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163</v>
      </c>
      <c r="AT130" s="223" t="s">
        <v>158</v>
      </c>
      <c r="AU130" s="223" t="s">
        <v>81</v>
      </c>
      <c r="AY130" s="17" t="s">
        <v>155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163</v>
      </c>
      <c r="BM130" s="223" t="s">
        <v>1839</v>
      </c>
    </row>
    <row r="131" s="2" customFormat="1" ht="16.5" customHeight="1">
      <c r="A131" s="38"/>
      <c r="B131" s="39"/>
      <c r="C131" s="212" t="s">
        <v>414</v>
      </c>
      <c r="D131" s="212" t="s">
        <v>158</v>
      </c>
      <c r="E131" s="213" t="s">
        <v>1840</v>
      </c>
      <c r="F131" s="214" t="s">
        <v>1841</v>
      </c>
      <c r="G131" s="215" t="s">
        <v>176</v>
      </c>
      <c r="H131" s="216">
        <v>1500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163</v>
      </c>
      <c r="AT131" s="223" t="s">
        <v>158</v>
      </c>
      <c r="AU131" s="223" t="s">
        <v>81</v>
      </c>
      <c r="AY131" s="17" t="s">
        <v>155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163</v>
      </c>
      <c r="BM131" s="223" t="s">
        <v>1842</v>
      </c>
    </row>
    <row r="132" s="2" customFormat="1" ht="16.5" customHeight="1">
      <c r="A132" s="38"/>
      <c r="B132" s="39"/>
      <c r="C132" s="212" t="s">
        <v>419</v>
      </c>
      <c r="D132" s="212" t="s">
        <v>158</v>
      </c>
      <c r="E132" s="213" t="s">
        <v>1843</v>
      </c>
      <c r="F132" s="214" t="s">
        <v>1844</v>
      </c>
      <c r="G132" s="215" t="s">
        <v>176</v>
      </c>
      <c r="H132" s="216">
        <v>1800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43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163</v>
      </c>
      <c r="AT132" s="223" t="s">
        <v>158</v>
      </c>
      <c r="AU132" s="223" t="s">
        <v>81</v>
      </c>
      <c r="AY132" s="17" t="s">
        <v>155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163</v>
      </c>
      <c r="BM132" s="223" t="s">
        <v>1845</v>
      </c>
    </row>
    <row r="133" s="2" customFormat="1" ht="16.5" customHeight="1">
      <c r="A133" s="38"/>
      <c r="B133" s="39"/>
      <c r="C133" s="212" t="s">
        <v>424</v>
      </c>
      <c r="D133" s="212" t="s">
        <v>158</v>
      </c>
      <c r="E133" s="213" t="s">
        <v>1846</v>
      </c>
      <c r="F133" s="214" t="s">
        <v>1847</v>
      </c>
      <c r="G133" s="215" t="s">
        <v>176</v>
      </c>
      <c r="H133" s="216">
        <v>200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163</v>
      </c>
      <c r="AT133" s="223" t="s">
        <v>158</v>
      </c>
      <c r="AU133" s="223" t="s">
        <v>81</v>
      </c>
      <c r="AY133" s="17" t="s">
        <v>155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163</v>
      </c>
      <c r="BM133" s="223" t="s">
        <v>1848</v>
      </c>
    </row>
    <row r="134" s="2" customFormat="1" ht="16.5" customHeight="1">
      <c r="A134" s="38"/>
      <c r="B134" s="39"/>
      <c r="C134" s="212" t="s">
        <v>430</v>
      </c>
      <c r="D134" s="212" t="s">
        <v>158</v>
      </c>
      <c r="E134" s="213" t="s">
        <v>1849</v>
      </c>
      <c r="F134" s="214" t="s">
        <v>1850</v>
      </c>
      <c r="G134" s="215" t="s">
        <v>176</v>
      </c>
      <c r="H134" s="216">
        <v>400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163</v>
      </c>
      <c r="AT134" s="223" t="s">
        <v>158</v>
      </c>
      <c r="AU134" s="223" t="s">
        <v>81</v>
      </c>
      <c r="AY134" s="17" t="s">
        <v>155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163</v>
      </c>
      <c r="BM134" s="223" t="s">
        <v>1851</v>
      </c>
    </row>
    <row r="135" s="2" customFormat="1" ht="16.5" customHeight="1">
      <c r="A135" s="38"/>
      <c r="B135" s="39"/>
      <c r="C135" s="212" t="s">
        <v>434</v>
      </c>
      <c r="D135" s="212" t="s">
        <v>158</v>
      </c>
      <c r="E135" s="213" t="s">
        <v>1852</v>
      </c>
      <c r="F135" s="214" t="s">
        <v>1853</v>
      </c>
      <c r="G135" s="215" t="s">
        <v>176</v>
      </c>
      <c r="H135" s="216">
        <v>200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163</v>
      </c>
      <c r="AT135" s="223" t="s">
        <v>158</v>
      </c>
      <c r="AU135" s="223" t="s">
        <v>81</v>
      </c>
      <c r="AY135" s="17" t="s">
        <v>155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79</v>
      </c>
      <c r="BK135" s="224">
        <f>ROUND(I135*H135,2)</f>
        <v>0</v>
      </c>
      <c r="BL135" s="17" t="s">
        <v>163</v>
      </c>
      <c r="BM135" s="223" t="s">
        <v>1854</v>
      </c>
    </row>
    <row r="136" s="2" customFormat="1" ht="16.5" customHeight="1">
      <c r="A136" s="38"/>
      <c r="B136" s="39"/>
      <c r="C136" s="212" t="s">
        <v>439</v>
      </c>
      <c r="D136" s="212" t="s">
        <v>158</v>
      </c>
      <c r="E136" s="213" t="s">
        <v>1855</v>
      </c>
      <c r="F136" s="214" t="s">
        <v>1856</v>
      </c>
      <c r="G136" s="215" t="s">
        <v>176</v>
      </c>
      <c r="H136" s="216">
        <v>800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43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163</v>
      </c>
      <c r="AT136" s="223" t="s">
        <v>158</v>
      </c>
      <c r="AU136" s="223" t="s">
        <v>81</v>
      </c>
      <c r="AY136" s="17" t="s">
        <v>155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163</v>
      </c>
      <c r="BM136" s="223" t="s">
        <v>1857</v>
      </c>
    </row>
    <row r="137" s="2" customFormat="1" ht="16.5" customHeight="1">
      <c r="A137" s="38"/>
      <c r="B137" s="39"/>
      <c r="C137" s="212" t="s">
        <v>443</v>
      </c>
      <c r="D137" s="212" t="s">
        <v>158</v>
      </c>
      <c r="E137" s="213" t="s">
        <v>1858</v>
      </c>
      <c r="F137" s="214" t="s">
        <v>1859</v>
      </c>
      <c r="G137" s="215" t="s">
        <v>176</v>
      </c>
      <c r="H137" s="216">
        <v>600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163</v>
      </c>
      <c r="AT137" s="223" t="s">
        <v>158</v>
      </c>
      <c r="AU137" s="223" t="s">
        <v>81</v>
      </c>
      <c r="AY137" s="17" t="s">
        <v>155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163</v>
      </c>
      <c r="BM137" s="223" t="s">
        <v>1860</v>
      </c>
    </row>
    <row r="138" s="2" customFormat="1" ht="16.5" customHeight="1">
      <c r="A138" s="38"/>
      <c r="B138" s="39"/>
      <c r="C138" s="212" t="s">
        <v>448</v>
      </c>
      <c r="D138" s="212" t="s">
        <v>158</v>
      </c>
      <c r="E138" s="213" t="s">
        <v>1861</v>
      </c>
      <c r="F138" s="214" t="s">
        <v>1862</v>
      </c>
      <c r="G138" s="215" t="s">
        <v>176</v>
      </c>
      <c r="H138" s="216">
        <v>800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163</v>
      </c>
      <c r="AT138" s="223" t="s">
        <v>158</v>
      </c>
      <c r="AU138" s="223" t="s">
        <v>81</v>
      </c>
      <c r="AY138" s="17" t="s">
        <v>155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79</v>
      </c>
      <c r="BK138" s="224">
        <f>ROUND(I138*H138,2)</f>
        <v>0</v>
      </c>
      <c r="BL138" s="17" t="s">
        <v>163</v>
      </c>
      <c r="BM138" s="223" t="s">
        <v>1863</v>
      </c>
    </row>
    <row r="139" s="2" customFormat="1" ht="78" customHeight="1">
      <c r="A139" s="38"/>
      <c r="B139" s="39"/>
      <c r="C139" s="212" t="s">
        <v>452</v>
      </c>
      <c r="D139" s="212" t="s">
        <v>158</v>
      </c>
      <c r="E139" s="213" t="s">
        <v>1864</v>
      </c>
      <c r="F139" s="214" t="s">
        <v>1865</v>
      </c>
      <c r="G139" s="215" t="s">
        <v>1782</v>
      </c>
      <c r="H139" s="216">
        <v>120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163</v>
      </c>
      <c r="AT139" s="223" t="s">
        <v>158</v>
      </c>
      <c r="AU139" s="223" t="s">
        <v>81</v>
      </c>
      <c r="AY139" s="17" t="s">
        <v>155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79</v>
      </c>
      <c r="BK139" s="224">
        <f>ROUND(I139*H139,2)</f>
        <v>0</v>
      </c>
      <c r="BL139" s="17" t="s">
        <v>163</v>
      </c>
      <c r="BM139" s="223" t="s">
        <v>1866</v>
      </c>
    </row>
    <row r="140" s="2" customFormat="1" ht="24.15" customHeight="1">
      <c r="A140" s="38"/>
      <c r="B140" s="39"/>
      <c r="C140" s="212" t="s">
        <v>459</v>
      </c>
      <c r="D140" s="212" t="s">
        <v>158</v>
      </c>
      <c r="E140" s="213" t="s">
        <v>1867</v>
      </c>
      <c r="F140" s="214" t="s">
        <v>1868</v>
      </c>
      <c r="G140" s="215" t="s">
        <v>378</v>
      </c>
      <c r="H140" s="216">
        <v>40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163</v>
      </c>
      <c r="AT140" s="223" t="s">
        <v>158</v>
      </c>
      <c r="AU140" s="223" t="s">
        <v>81</v>
      </c>
      <c r="AY140" s="17" t="s">
        <v>155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163</v>
      </c>
      <c r="BM140" s="223" t="s">
        <v>1869</v>
      </c>
    </row>
    <row r="141" s="2" customFormat="1" ht="24.15" customHeight="1">
      <c r="A141" s="38"/>
      <c r="B141" s="39"/>
      <c r="C141" s="212" t="s">
        <v>459</v>
      </c>
      <c r="D141" s="212" t="s">
        <v>158</v>
      </c>
      <c r="E141" s="213" t="s">
        <v>1870</v>
      </c>
      <c r="F141" s="214" t="s">
        <v>1871</v>
      </c>
      <c r="G141" s="215" t="s">
        <v>378</v>
      </c>
      <c r="H141" s="216">
        <v>10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163</v>
      </c>
      <c r="AT141" s="223" t="s">
        <v>158</v>
      </c>
      <c r="AU141" s="223" t="s">
        <v>81</v>
      </c>
      <c r="AY141" s="17" t="s">
        <v>155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163</v>
      </c>
      <c r="BM141" s="223" t="s">
        <v>1872</v>
      </c>
    </row>
    <row r="142" s="2" customFormat="1" ht="24.15" customHeight="1">
      <c r="A142" s="38"/>
      <c r="B142" s="39"/>
      <c r="C142" s="212" t="s">
        <v>459</v>
      </c>
      <c r="D142" s="212" t="s">
        <v>158</v>
      </c>
      <c r="E142" s="213" t="s">
        <v>1873</v>
      </c>
      <c r="F142" s="214" t="s">
        <v>1874</v>
      </c>
      <c r="G142" s="215" t="s">
        <v>378</v>
      </c>
      <c r="H142" s="216">
        <v>10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43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163</v>
      </c>
      <c r="AT142" s="223" t="s">
        <v>158</v>
      </c>
      <c r="AU142" s="223" t="s">
        <v>81</v>
      </c>
      <c r="AY142" s="17" t="s">
        <v>155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79</v>
      </c>
      <c r="BK142" s="224">
        <f>ROUND(I142*H142,2)</f>
        <v>0</v>
      </c>
      <c r="BL142" s="17" t="s">
        <v>163</v>
      </c>
      <c r="BM142" s="223" t="s">
        <v>1875</v>
      </c>
    </row>
    <row r="143" s="2" customFormat="1" ht="16.5" customHeight="1">
      <c r="A143" s="38"/>
      <c r="B143" s="39"/>
      <c r="C143" s="212" t="s">
        <v>465</v>
      </c>
      <c r="D143" s="212" t="s">
        <v>158</v>
      </c>
      <c r="E143" s="213" t="s">
        <v>1876</v>
      </c>
      <c r="F143" s="214" t="s">
        <v>1877</v>
      </c>
      <c r="G143" s="215" t="s">
        <v>176</v>
      </c>
      <c r="H143" s="216">
        <v>250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163</v>
      </c>
      <c r="AT143" s="223" t="s">
        <v>158</v>
      </c>
      <c r="AU143" s="223" t="s">
        <v>81</v>
      </c>
      <c r="AY143" s="17" t="s">
        <v>155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163</v>
      </c>
      <c r="BM143" s="223" t="s">
        <v>1878</v>
      </c>
    </row>
    <row r="144" s="2" customFormat="1" ht="16.5" customHeight="1">
      <c r="A144" s="38"/>
      <c r="B144" s="39"/>
      <c r="C144" s="212" t="s">
        <v>470</v>
      </c>
      <c r="D144" s="212" t="s">
        <v>158</v>
      </c>
      <c r="E144" s="213" t="s">
        <v>1879</v>
      </c>
      <c r="F144" s="214" t="s">
        <v>1880</v>
      </c>
      <c r="G144" s="215" t="s">
        <v>176</v>
      </c>
      <c r="H144" s="216">
        <v>500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163</v>
      </c>
      <c r="AT144" s="223" t="s">
        <v>158</v>
      </c>
      <c r="AU144" s="223" t="s">
        <v>81</v>
      </c>
      <c r="AY144" s="17" t="s">
        <v>155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79</v>
      </c>
      <c r="BK144" s="224">
        <f>ROUND(I144*H144,2)</f>
        <v>0</v>
      </c>
      <c r="BL144" s="17" t="s">
        <v>163</v>
      </c>
      <c r="BM144" s="223" t="s">
        <v>1881</v>
      </c>
    </row>
    <row r="145" s="2" customFormat="1" ht="16.5" customHeight="1">
      <c r="A145" s="38"/>
      <c r="B145" s="39"/>
      <c r="C145" s="212" t="s">
        <v>476</v>
      </c>
      <c r="D145" s="212" t="s">
        <v>158</v>
      </c>
      <c r="E145" s="213" t="s">
        <v>1882</v>
      </c>
      <c r="F145" s="214" t="s">
        <v>1883</v>
      </c>
      <c r="G145" s="215" t="s">
        <v>176</v>
      </c>
      <c r="H145" s="216">
        <v>500</v>
      </c>
      <c r="I145" s="217"/>
      <c r="J145" s="218">
        <f>ROUND(I145*H145,2)</f>
        <v>0</v>
      </c>
      <c r="K145" s="214" t="s">
        <v>19</v>
      </c>
      <c r="L145" s="44"/>
      <c r="M145" s="219" t="s">
        <v>19</v>
      </c>
      <c r="N145" s="220" t="s">
        <v>43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163</v>
      </c>
      <c r="AT145" s="223" t="s">
        <v>158</v>
      </c>
      <c r="AU145" s="223" t="s">
        <v>81</v>
      </c>
      <c r="AY145" s="17" t="s">
        <v>155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163</v>
      </c>
      <c r="BM145" s="223" t="s">
        <v>1884</v>
      </c>
    </row>
    <row r="146" s="2" customFormat="1" ht="16.5" customHeight="1">
      <c r="A146" s="38"/>
      <c r="B146" s="39"/>
      <c r="C146" s="212" t="s">
        <v>481</v>
      </c>
      <c r="D146" s="212" t="s">
        <v>158</v>
      </c>
      <c r="E146" s="213" t="s">
        <v>1885</v>
      </c>
      <c r="F146" s="214" t="s">
        <v>1886</v>
      </c>
      <c r="G146" s="215" t="s">
        <v>176</v>
      </c>
      <c r="H146" s="216">
        <v>500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43</v>
      </c>
      <c r="O146" s="84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163</v>
      </c>
      <c r="AT146" s="223" t="s">
        <v>158</v>
      </c>
      <c r="AU146" s="223" t="s">
        <v>81</v>
      </c>
      <c r="AY146" s="17" t="s">
        <v>155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163</v>
      </c>
      <c r="BM146" s="223" t="s">
        <v>1887</v>
      </c>
    </row>
    <row r="147" s="2" customFormat="1" ht="16.5" customHeight="1">
      <c r="A147" s="38"/>
      <c r="B147" s="39"/>
      <c r="C147" s="212" t="s">
        <v>488</v>
      </c>
      <c r="D147" s="212" t="s">
        <v>158</v>
      </c>
      <c r="E147" s="213" t="s">
        <v>1888</v>
      </c>
      <c r="F147" s="214" t="s">
        <v>1889</v>
      </c>
      <c r="G147" s="215" t="s">
        <v>176</v>
      </c>
      <c r="H147" s="216">
        <v>5600</v>
      </c>
      <c r="I147" s="217"/>
      <c r="J147" s="218">
        <f>ROUND(I147*H147,2)</f>
        <v>0</v>
      </c>
      <c r="K147" s="214" t="s">
        <v>19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163</v>
      </c>
      <c r="AT147" s="223" t="s">
        <v>158</v>
      </c>
      <c r="AU147" s="223" t="s">
        <v>81</v>
      </c>
      <c r="AY147" s="17" t="s">
        <v>155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163</v>
      </c>
      <c r="BM147" s="223" t="s">
        <v>1890</v>
      </c>
    </row>
    <row r="148" s="2" customFormat="1" ht="16.5" customHeight="1">
      <c r="A148" s="38"/>
      <c r="B148" s="39"/>
      <c r="C148" s="212" t="s">
        <v>493</v>
      </c>
      <c r="D148" s="212" t="s">
        <v>158</v>
      </c>
      <c r="E148" s="213" t="s">
        <v>1891</v>
      </c>
      <c r="F148" s="214" t="s">
        <v>1892</v>
      </c>
      <c r="G148" s="215" t="s">
        <v>176</v>
      </c>
      <c r="H148" s="216">
        <v>2300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43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163</v>
      </c>
      <c r="AT148" s="223" t="s">
        <v>158</v>
      </c>
      <c r="AU148" s="223" t="s">
        <v>81</v>
      </c>
      <c r="AY148" s="17" t="s">
        <v>155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163</v>
      </c>
      <c r="BM148" s="223" t="s">
        <v>1893</v>
      </c>
    </row>
    <row r="149" s="2" customFormat="1" ht="16.5" customHeight="1">
      <c r="A149" s="38"/>
      <c r="B149" s="39"/>
      <c r="C149" s="212" t="s">
        <v>500</v>
      </c>
      <c r="D149" s="212" t="s">
        <v>158</v>
      </c>
      <c r="E149" s="213" t="s">
        <v>1894</v>
      </c>
      <c r="F149" s="214" t="s">
        <v>1895</v>
      </c>
      <c r="G149" s="215" t="s">
        <v>1782</v>
      </c>
      <c r="H149" s="216">
        <v>1</v>
      </c>
      <c r="I149" s="217"/>
      <c r="J149" s="218">
        <f>ROUND(I149*H149,2)</f>
        <v>0</v>
      </c>
      <c r="K149" s="214" t="s">
        <v>19</v>
      </c>
      <c r="L149" s="44"/>
      <c r="M149" s="219" t="s">
        <v>19</v>
      </c>
      <c r="N149" s="220" t="s">
        <v>43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163</v>
      </c>
      <c r="AT149" s="223" t="s">
        <v>158</v>
      </c>
      <c r="AU149" s="223" t="s">
        <v>81</v>
      </c>
      <c r="AY149" s="17" t="s">
        <v>155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163</v>
      </c>
      <c r="BM149" s="223" t="s">
        <v>1896</v>
      </c>
    </row>
    <row r="150" s="2" customFormat="1" ht="24.15" customHeight="1">
      <c r="A150" s="38"/>
      <c r="B150" s="39"/>
      <c r="C150" s="212" t="s">
        <v>505</v>
      </c>
      <c r="D150" s="212" t="s">
        <v>158</v>
      </c>
      <c r="E150" s="213" t="s">
        <v>1897</v>
      </c>
      <c r="F150" s="214" t="s">
        <v>1898</v>
      </c>
      <c r="G150" s="215" t="s">
        <v>176</v>
      </c>
      <c r="H150" s="216">
        <v>600</v>
      </c>
      <c r="I150" s="217"/>
      <c r="J150" s="218">
        <f>ROUND(I150*H150,2)</f>
        <v>0</v>
      </c>
      <c r="K150" s="214" t="s">
        <v>19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163</v>
      </c>
      <c r="AT150" s="223" t="s">
        <v>158</v>
      </c>
      <c r="AU150" s="223" t="s">
        <v>81</v>
      </c>
      <c r="AY150" s="17" t="s">
        <v>155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163</v>
      </c>
      <c r="BM150" s="223" t="s">
        <v>1899</v>
      </c>
    </row>
    <row r="151" s="2" customFormat="1" ht="21.75" customHeight="1">
      <c r="A151" s="38"/>
      <c r="B151" s="39"/>
      <c r="C151" s="212" t="s">
        <v>510</v>
      </c>
      <c r="D151" s="212" t="s">
        <v>158</v>
      </c>
      <c r="E151" s="213" t="s">
        <v>1900</v>
      </c>
      <c r="F151" s="214" t="s">
        <v>1901</v>
      </c>
      <c r="G151" s="215" t="s">
        <v>176</v>
      </c>
      <c r="H151" s="216">
        <v>800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163</v>
      </c>
      <c r="AT151" s="223" t="s">
        <v>158</v>
      </c>
      <c r="AU151" s="223" t="s">
        <v>81</v>
      </c>
      <c r="AY151" s="17" t="s">
        <v>155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79</v>
      </c>
      <c r="BK151" s="224">
        <f>ROUND(I151*H151,2)</f>
        <v>0</v>
      </c>
      <c r="BL151" s="17" t="s">
        <v>163</v>
      </c>
      <c r="BM151" s="223" t="s">
        <v>1902</v>
      </c>
    </row>
    <row r="152" s="2" customFormat="1" ht="21.75" customHeight="1">
      <c r="A152" s="38"/>
      <c r="B152" s="39"/>
      <c r="C152" s="212" t="s">
        <v>515</v>
      </c>
      <c r="D152" s="212" t="s">
        <v>158</v>
      </c>
      <c r="E152" s="213" t="s">
        <v>1903</v>
      </c>
      <c r="F152" s="214" t="s">
        <v>1904</v>
      </c>
      <c r="G152" s="215" t="s">
        <v>176</v>
      </c>
      <c r="H152" s="216">
        <v>1000</v>
      </c>
      <c r="I152" s="217"/>
      <c r="J152" s="218">
        <f>ROUND(I152*H152,2)</f>
        <v>0</v>
      </c>
      <c r="K152" s="214" t="s">
        <v>19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163</v>
      </c>
      <c r="AT152" s="223" t="s">
        <v>158</v>
      </c>
      <c r="AU152" s="223" t="s">
        <v>81</v>
      </c>
      <c r="AY152" s="17" t="s">
        <v>155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79</v>
      </c>
      <c r="BK152" s="224">
        <f>ROUND(I152*H152,2)</f>
        <v>0</v>
      </c>
      <c r="BL152" s="17" t="s">
        <v>163</v>
      </c>
      <c r="BM152" s="223" t="s">
        <v>1905</v>
      </c>
    </row>
    <row r="153" s="2" customFormat="1" ht="21.75" customHeight="1">
      <c r="A153" s="38"/>
      <c r="B153" s="39"/>
      <c r="C153" s="212" t="s">
        <v>520</v>
      </c>
      <c r="D153" s="212" t="s">
        <v>158</v>
      </c>
      <c r="E153" s="213" t="s">
        <v>1906</v>
      </c>
      <c r="F153" s="214" t="s">
        <v>1907</v>
      </c>
      <c r="G153" s="215" t="s">
        <v>176</v>
      </c>
      <c r="H153" s="216">
        <v>600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163</v>
      </c>
      <c r="AT153" s="223" t="s">
        <v>158</v>
      </c>
      <c r="AU153" s="223" t="s">
        <v>81</v>
      </c>
      <c r="AY153" s="17" t="s">
        <v>155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79</v>
      </c>
      <c r="BK153" s="224">
        <f>ROUND(I153*H153,2)</f>
        <v>0</v>
      </c>
      <c r="BL153" s="17" t="s">
        <v>163</v>
      </c>
      <c r="BM153" s="223" t="s">
        <v>1908</v>
      </c>
    </row>
    <row r="154" s="2" customFormat="1" ht="21.75" customHeight="1">
      <c r="A154" s="38"/>
      <c r="B154" s="39"/>
      <c r="C154" s="212" t="s">
        <v>526</v>
      </c>
      <c r="D154" s="212" t="s">
        <v>158</v>
      </c>
      <c r="E154" s="213" t="s">
        <v>1909</v>
      </c>
      <c r="F154" s="214" t="s">
        <v>1910</v>
      </c>
      <c r="G154" s="215" t="s">
        <v>176</v>
      </c>
      <c r="H154" s="216">
        <v>250</v>
      </c>
      <c r="I154" s="217"/>
      <c r="J154" s="218">
        <f>ROUND(I154*H154,2)</f>
        <v>0</v>
      </c>
      <c r="K154" s="214" t="s">
        <v>19</v>
      </c>
      <c r="L154" s="44"/>
      <c r="M154" s="219" t="s">
        <v>19</v>
      </c>
      <c r="N154" s="220" t="s">
        <v>43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163</v>
      </c>
      <c r="AT154" s="223" t="s">
        <v>158</v>
      </c>
      <c r="AU154" s="223" t="s">
        <v>81</v>
      </c>
      <c r="AY154" s="17" t="s">
        <v>155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79</v>
      </c>
      <c r="BK154" s="224">
        <f>ROUND(I154*H154,2)</f>
        <v>0</v>
      </c>
      <c r="BL154" s="17" t="s">
        <v>163</v>
      </c>
      <c r="BM154" s="223" t="s">
        <v>1911</v>
      </c>
    </row>
    <row r="155" s="2" customFormat="1" ht="16.5" customHeight="1">
      <c r="A155" s="38"/>
      <c r="B155" s="39"/>
      <c r="C155" s="212" t="s">
        <v>531</v>
      </c>
      <c r="D155" s="212" t="s">
        <v>158</v>
      </c>
      <c r="E155" s="213" t="s">
        <v>1912</v>
      </c>
      <c r="F155" s="214" t="s">
        <v>1913</v>
      </c>
      <c r="G155" s="215" t="s">
        <v>1782</v>
      </c>
      <c r="H155" s="216">
        <v>4</v>
      </c>
      <c r="I155" s="217"/>
      <c r="J155" s="218">
        <f>ROUND(I155*H155,2)</f>
        <v>0</v>
      </c>
      <c r="K155" s="214" t="s">
        <v>19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163</v>
      </c>
      <c r="AT155" s="223" t="s">
        <v>158</v>
      </c>
      <c r="AU155" s="223" t="s">
        <v>81</v>
      </c>
      <c r="AY155" s="17" t="s">
        <v>155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79</v>
      </c>
      <c r="BK155" s="224">
        <f>ROUND(I155*H155,2)</f>
        <v>0</v>
      </c>
      <c r="BL155" s="17" t="s">
        <v>163</v>
      </c>
      <c r="BM155" s="223" t="s">
        <v>1914</v>
      </c>
    </row>
    <row r="156" s="2" customFormat="1" ht="16.5" customHeight="1">
      <c r="A156" s="38"/>
      <c r="B156" s="39"/>
      <c r="C156" s="212" t="s">
        <v>536</v>
      </c>
      <c r="D156" s="212" t="s">
        <v>158</v>
      </c>
      <c r="E156" s="213" t="s">
        <v>1915</v>
      </c>
      <c r="F156" s="214" t="s">
        <v>1916</v>
      </c>
      <c r="G156" s="215" t="s">
        <v>176</v>
      </c>
      <c r="H156" s="216">
        <v>50</v>
      </c>
      <c r="I156" s="217"/>
      <c r="J156" s="218">
        <f>ROUND(I156*H156,2)</f>
        <v>0</v>
      </c>
      <c r="K156" s="214" t="s">
        <v>19</v>
      </c>
      <c r="L156" s="44"/>
      <c r="M156" s="219" t="s">
        <v>19</v>
      </c>
      <c r="N156" s="220" t="s">
        <v>43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163</v>
      </c>
      <c r="AT156" s="223" t="s">
        <v>158</v>
      </c>
      <c r="AU156" s="223" t="s">
        <v>81</v>
      </c>
      <c r="AY156" s="17" t="s">
        <v>155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79</v>
      </c>
      <c r="BK156" s="224">
        <f>ROUND(I156*H156,2)</f>
        <v>0</v>
      </c>
      <c r="BL156" s="17" t="s">
        <v>163</v>
      </c>
      <c r="BM156" s="223" t="s">
        <v>1917</v>
      </c>
    </row>
    <row r="157" s="2" customFormat="1" ht="16.5" customHeight="1">
      <c r="A157" s="38"/>
      <c r="B157" s="39"/>
      <c r="C157" s="212" t="s">
        <v>542</v>
      </c>
      <c r="D157" s="212" t="s">
        <v>158</v>
      </c>
      <c r="E157" s="213" t="s">
        <v>1918</v>
      </c>
      <c r="F157" s="214" t="s">
        <v>1919</v>
      </c>
      <c r="G157" s="215" t="s">
        <v>254</v>
      </c>
      <c r="H157" s="216">
        <v>48</v>
      </c>
      <c r="I157" s="217"/>
      <c r="J157" s="218">
        <f>ROUND(I157*H157,2)</f>
        <v>0</v>
      </c>
      <c r="K157" s="214" t="s">
        <v>19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163</v>
      </c>
      <c r="AT157" s="223" t="s">
        <v>158</v>
      </c>
      <c r="AU157" s="223" t="s">
        <v>81</v>
      </c>
      <c r="AY157" s="17" t="s">
        <v>155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79</v>
      </c>
      <c r="BK157" s="224">
        <f>ROUND(I157*H157,2)</f>
        <v>0</v>
      </c>
      <c r="BL157" s="17" t="s">
        <v>163</v>
      </c>
      <c r="BM157" s="223" t="s">
        <v>1920</v>
      </c>
    </row>
    <row r="158" s="2" customFormat="1" ht="16.5" customHeight="1">
      <c r="A158" s="38"/>
      <c r="B158" s="39"/>
      <c r="C158" s="212" t="s">
        <v>548</v>
      </c>
      <c r="D158" s="212" t="s">
        <v>158</v>
      </c>
      <c r="E158" s="213" t="s">
        <v>1921</v>
      </c>
      <c r="F158" s="214" t="s">
        <v>1922</v>
      </c>
      <c r="G158" s="215" t="s">
        <v>254</v>
      </c>
      <c r="H158" s="216">
        <v>144</v>
      </c>
      <c r="I158" s="217"/>
      <c r="J158" s="218">
        <f>ROUND(I158*H158,2)</f>
        <v>0</v>
      </c>
      <c r="K158" s="214" t="s">
        <v>19</v>
      </c>
      <c r="L158" s="44"/>
      <c r="M158" s="219" t="s">
        <v>19</v>
      </c>
      <c r="N158" s="220" t="s">
        <v>43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163</v>
      </c>
      <c r="AT158" s="223" t="s">
        <v>158</v>
      </c>
      <c r="AU158" s="223" t="s">
        <v>81</v>
      </c>
      <c r="AY158" s="17" t="s">
        <v>155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79</v>
      </c>
      <c r="BK158" s="224">
        <f>ROUND(I158*H158,2)</f>
        <v>0</v>
      </c>
      <c r="BL158" s="17" t="s">
        <v>163</v>
      </c>
      <c r="BM158" s="223" t="s">
        <v>1923</v>
      </c>
    </row>
    <row r="159" s="12" customFormat="1" ht="22.8" customHeight="1">
      <c r="A159" s="12"/>
      <c r="B159" s="196"/>
      <c r="C159" s="197"/>
      <c r="D159" s="198" t="s">
        <v>71</v>
      </c>
      <c r="E159" s="210" t="s">
        <v>1924</v>
      </c>
      <c r="F159" s="210" t="s">
        <v>1925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SUM(P160:P168)</f>
        <v>0</v>
      </c>
      <c r="Q159" s="204"/>
      <c r="R159" s="205">
        <f>SUM(R160:R168)</f>
        <v>0</v>
      </c>
      <c r="S159" s="204"/>
      <c r="T159" s="206">
        <f>SUM(T160:T168)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81</v>
      </c>
      <c r="AT159" s="208" t="s">
        <v>71</v>
      </c>
      <c r="AU159" s="208" t="s">
        <v>79</v>
      </c>
      <c r="AY159" s="207" t="s">
        <v>155</v>
      </c>
      <c r="BK159" s="209">
        <f>SUM(BK160:BK168)</f>
        <v>0</v>
      </c>
    </row>
    <row r="160" s="2" customFormat="1" ht="16.5" customHeight="1">
      <c r="A160" s="38"/>
      <c r="B160" s="39"/>
      <c r="C160" s="212" t="s">
        <v>553</v>
      </c>
      <c r="D160" s="212" t="s">
        <v>158</v>
      </c>
      <c r="E160" s="213" t="s">
        <v>1926</v>
      </c>
      <c r="F160" s="214" t="s">
        <v>1927</v>
      </c>
      <c r="G160" s="215" t="s">
        <v>176</v>
      </c>
      <c r="H160" s="216">
        <v>35000</v>
      </c>
      <c r="I160" s="217"/>
      <c r="J160" s="218">
        <f>ROUND(I160*H160,2)</f>
        <v>0</v>
      </c>
      <c r="K160" s="214" t="s">
        <v>19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163</v>
      </c>
      <c r="AT160" s="223" t="s">
        <v>158</v>
      </c>
      <c r="AU160" s="223" t="s">
        <v>81</v>
      </c>
      <c r="AY160" s="17" t="s">
        <v>155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79</v>
      </c>
      <c r="BK160" s="224">
        <f>ROUND(I160*H160,2)</f>
        <v>0</v>
      </c>
      <c r="BL160" s="17" t="s">
        <v>163</v>
      </c>
      <c r="BM160" s="223" t="s">
        <v>1928</v>
      </c>
    </row>
    <row r="161" s="2" customFormat="1" ht="16.5" customHeight="1">
      <c r="A161" s="38"/>
      <c r="B161" s="39"/>
      <c r="C161" s="212" t="s">
        <v>560</v>
      </c>
      <c r="D161" s="212" t="s">
        <v>158</v>
      </c>
      <c r="E161" s="213" t="s">
        <v>1929</v>
      </c>
      <c r="F161" s="214" t="s">
        <v>1930</v>
      </c>
      <c r="G161" s="215" t="s">
        <v>1782</v>
      </c>
      <c r="H161" s="216">
        <v>600</v>
      </c>
      <c r="I161" s="217"/>
      <c r="J161" s="218">
        <f>ROUND(I161*H161,2)</f>
        <v>0</v>
      </c>
      <c r="K161" s="214" t="s">
        <v>19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163</v>
      </c>
      <c r="AT161" s="223" t="s">
        <v>158</v>
      </c>
      <c r="AU161" s="223" t="s">
        <v>81</v>
      </c>
      <c r="AY161" s="17" t="s">
        <v>155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79</v>
      </c>
      <c r="BK161" s="224">
        <f>ROUND(I161*H161,2)</f>
        <v>0</v>
      </c>
      <c r="BL161" s="17" t="s">
        <v>163</v>
      </c>
      <c r="BM161" s="223" t="s">
        <v>1931</v>
      </c>
    </row>
    <row r="162" s="2" customFormat="1" ht="16.5" customHeight="1">
      <c r="A162" s="38"/>
      <c r="B162" s="39"/>
      <c r="C162" s="212" t="s">
        <v>565</v>
      </c>
      <c r="D162" s="212" t="s">
        <v>158</v>
      </c>
      <c r="E162" s="213" t="s">
        <v>1932</v>
      </c>
      <c r="F162" s="214" t="s">
        <v>1933</v>
      </c>
      <c r="G162" s="215" t="s">
        <v>267</v>
      </c>
      <c r="H162" s="216">
        <v>1</v>
      </c>
      <c r="I162" s="217"/>
      <c r="J162" s="218">
        <f>ROUND(I162*H162,2)</f>
        <v>0</v>
      </c>
      <c r="K162" s="214" t="s">
        <v>19</v>
      </c>
      <c r="L162" s="44"/>
      <c r="M162" s="219" t="s">
        <v>19</v>
      </c>
      <c r="N162" s="220" t="s">
        <v>43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163</v>
      </c>
      <c r="AT162" s="223" t="s">
        <v>158</v>
      </c>
      <c r="AU162" s="223" t="s">
        <v>81</v>
      </c>
      <c r="AY162" s="17" t="s">
        <v>155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79</v>
      </c>
      <c r="BK162" s="224">
        <f>ROUND(I162*H162,2)</f>
        <v>0</v>
      </c>
      <c r="BL162" s="17" t="s">
        <v>163</v>
      </c>
      <c r="BM162" s="223" t="s">
        <v>1934</v>
      </c>
    </row>
    <row r="163" s="2" customFormat="1" ht="16.5" customHeight="1">
      <c r="A163" s="38"/>
      <c r="B163" s="39"/>
      <c r="C163" s="212" t="s">
        <v>571</v>
      </c>
      <c r="D163" s="212" t="s">
        <v>158</v>
      </c>
      <c r="E163" s="213" t="s">
        <v>1935</v>
      </c>
      <c r="F163" s="214" t="s">
        <v>1936</v>
      </c>
      <c r="G163" s="215" t="s">
        <v>1782</v>
      </c>
      <c r="H163" s="216">
        <v>1</v>
      </c>
      <c r="I163" s="217"/>
      <c r="J163" s="218">
        <f>ROUND(I163*H163,2)</f>
        <v>0</v>
      </c>
      <c r="K163" s="214" t="s">
        <v>19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163</v>
      </c>
      <c r="AT163" s="223" t="s">
        <v>158</v>
      </c>
      <c r="AU163" s="223" t="s">
        <v>81</v>
      </c>
      <c r="AY163" s="17" t="s">
        <v>155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79</v>
      </c>
      <c r="BK163" s="224">
        <f>ROUND(I163*H163,2)</f>
        <v>0</v>
      </c>
      <c r="BL163" s="17" t="s">
        <v>163</v>
      </c>
      <c r="BM163" s="223" t="s">
        <v>1937</v>
      </c>
    </row>
    <row r="164" s="2" customFormat="1" ht="16.5" customHeight="1">
      <c r="A164" s="38"/>
      <c r="B164" s="39"/>
      <c r="C164" s="212" t="s">
        <v>571</v>
      </c>
      <c r="D164" s="212" t="s">
        <v>158</v>
      </c>
      <c r="E164" s="213" t="s">
        <v>1938</v>
      </c>
      <c r="F164" s="214" t="s">
        <v>1939</v>
      </c>
      <c r="G164" s="215" t="s">
        <v>1782</v>
      </c>
      <c r="H164" s="216">
        <v>12</v>
      </c>
      <c r="I164" s="217"/>
      <c r="J164" s="218">
        <f>ROUND(I164*H164,2)</f>
        <v>0</v>
      </c>
      <c r="K164" s="214" t="s">
        <v>19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163</v>
      </c>
      <c r="AT164" s="223" t="s">
        <v>158</v>
      </c>
      <c r="AU164" s="223" t="s">
        <v>81</v>
      </c>
      <c r="AY164" s="17" t="s">
        <v>155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79</v>
      </c>
      <c r="BK164" s="224">
        <f>ROUND(I164*H164,2)</f>
        <v>0</v>
      </c>
      <c r="BL164" s="17" t="s">
        <v>163</v>
      </c>
      <c r="BM164" s="223" t="s">
        <v>1940</v>
      </c>
    </row>
    <row r="165" s="2" customFormat="1">
      <c r="A165" s="38"/>
      <c r="B165" s="39"/>
      <c r="C165" s="40"/>
      <c r="D165" s="232" t="s">
        <v>185</v>
      </c>
      <c r="E165" s="40"/>
      <c r="F165" s="263" t="s">
        <v>1941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185</v>
      </c>
      <c r="AU165" s="17" t="s">
        <v>81</v>
      </c>
    </row>
    <row r="166" s="2" customFormat="1" ht="24.15" customHeight="1">
      <c r="A166" s="38"/>
      <c r="B166" s="39"/>
      <c r="C166" s="212" t="s">
        <v>571</v>
      </c>
      <c r="D166" s="212" t="s">
        <v>158</v>
      </c>
      <c r="E166" s="213" t="s">
        <v>1942</v>
      </c>
      <c r="F166" s="214" t="s">
        <v>1943</v>
      </c>
      <c r="G166" s="215" t="s">
        <v>1782</v>
      </c>
      <c r="H166" s="216">
        <v>6</v>
      </c>
      <c r="I166" s="217"/>
      <c r="J166" s="218">
        <f>ROUND(I166*H166,2)</f>
        <v>0</v>
      </c>
      <c r="K166" s="214" t="s">
        <v>19</v>
      </c>
      <c r="L166" s="44"/>
      <c r="M166" s="219" t="s">
        <v>19</v>
      </c>
      <c r="N166" s="220" t="s">
        <v>43</v>
      </c>
      <c r="O166" s="84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163</v>
      </c>
      <c r="AT166" s="223" t="s">
        <v>158</v>
      </c>
      <c r="AU166" s="223" t="s">
        <v>81</v>
      </c>
      <c r="AY166" s="17" t="s">
        <v>155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79</v>
      </c>
      <c r="BK166" s="224">
        <f>ROUND(I166*H166,2)</f>
        <v>0</v>
      </c>
      <c r="BL166" s="17" t="s">
        <v>163</v>
      </c>
      <c r="BM166" s="223" t="s">
        <v>1944</v>
      </c>
    </row>
    <row r="167" s="2" customFormat="1">
      <c r="A167" s="38"/>
      <c r="B167" s="39"/>
      <c r="C167" s="40"/>
      <c r="D167" s="232" t="s">
        <v>185</v>
      </c>
      <c r="E167" s="40"/>
      <c r="F167" s="263" t="s">
        <v>1945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185</v>
      </c>
      <c r="AU167" s="17" t="s">
        <v>81</v>
      </c>
    </row>
    <row r="168" s="2" customFormat="1" ht="21.75" customHeight="1">
      <c r="A168" s="38"/>
      <c r="B168" s="39"/>
      <c r="C168" s="212" t="s">
        <v>576</v>
      </c>
      <c r="D168" s="212" t="s">
        <v>158</v>
      </c>
      <c r="E168" s="213" t="s">
        <v>1946</v>
      </c>
      <c r="F168" s="214" t="s">
        <v>1901</v>
      </c>
      <c r="G168" s="215" t="s">
        <v>176</v>
      </c>
      <c r="H168" s="216">
        <v>800</v>
      </c>
      <c r="I168" s="217"/>
      <c r="J168" s="218">
        <f>ROUND(I168*H168,2)</f>
        <v>0</v>
      </c>
      <c r="K168" s="214" t="s">
        <v>19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163</v>
      </c>
      <c r="AT168" s="223" t="s">
        <v>158</v>
      </c>
      <c r="AU168" s="223" t="s">
        <v>81</v>
      </c>
      <c r="AY168" s="17" t="s">
        <v>155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163</v>
      </c>
      <c r="BM168" s="223" t="s">
        <v>1947</v>
      </c>
    </row>
    <row r="169" s="12" customFormat="1" ht="22.8" customHeight="1">
      <c r="A169" s="12"/>
      <c r="B169" s="196"/>
      <c r="C169" s="197"/>
      <c r="D169" s="198" t="s">
        <v>71</v>
      </c>
      <c r="E169" s="210" t="s">
        <v>1948</v>
      </c>
      <c r="F169" s="210" t="s">
        <v>1949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SUM(P170:P185)</f>
        <v>0</v>
      </c>
      <c r="Q169" s="204"/>
      <c r="R169" s="205">
        <f>SUM(R170:R185)</f>
        <v>0</v>
      </c>
      <c r="S169" s="204"/>
      <c r="T169" s="206">
        <f>SUM(T170:T185)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81</v>
      </c>
      <c r="AT169" s="208" t="s">
        <v>71</v>
      </c>
      <c r="AU169" s="208" t="s">
        <v>79</v>
      </c>
      <c r="AY169" s="207" t="s">
        <v>155</v>
      </c>
      <c r="BK169" s="209">
        <f>SUM(BK170:BK185)</f>
        <v>0</v>
      </c>
    </row>
    <row r="170" s="2" customFormat="1" ht="16.5" customHeight="1">
      <c r="A170" s="38"/>
      <c r="B170" s="39"/>
      <c r="C170" s="212" t="s">
        <v>590</v>
      </c>
      <c r="D170" s="212" t="s">
        <v>158</v>
      </c>
      <c r="E170" s="213" t="s">
        <v>1950</v>
      </c>
      <c r="F170" s="214" t="s">
        <v>1951</v>
      </c>
      <c r="G170" s="215" t="s">
        <v>1782</v>
      </c>
      <c r="H170" s="216">
        <v>1695</v>
      </c>
      <c r="I170" s="217"/>
      <c r="J170" s="218">
        <f>ROUND(I170*H170,2)</f>
        <v>0</v>
      </c>
      <c r="K170" s="214" t="s">
        <v>19</v>
      </c>
      <c r="L170" s="44"/>
      <c r="M170" s="219" t="s">
        <v>19</v>
      </c>
      <c r="N170" s="220" t="s">
        <v>43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163</v>
      </c>
      <c r="AT170" s="223" t="s">
        <v>158</v>
      </c>
      <c r="AU170" s="223" t="s">
        <v>81</v>
      </c>
      <c r="AY170" s="17" t="s">
        <v>155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79</v>
      </c>
      <c r="BK170" s="224">
        <f>ROUND(I170*H170,2)</f>
        <v>0</v>
      </c>
      <c r="BL170" s="17" t="s">
        <v>163</v>
      </c>
      <c r="BM170" s="223" t="s">
        <v>1952</v>
      </c>
    </row>
    <row r="171" s="14" customFormat="1">
      <c r="A171" s="14"/>
      <c r="B171" s="241"/>
      <c r="C171" s="242"/>
      <c r="D171" s="232" t="s">
        <v>167</v>
      </c>
      <c r="E171" s="243" t="s">
        <v>19</v>
      </c>
      <c r="F171" s="244" t="s">
        <v>1953</v>
      </c>
      <c r="G171" s="242"/>
      <c r="H171" s="245">
        <v>1695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167</v>
      </c>
      <c r="AU171" s="251" t="s">
        <v>81</v>
      </c>
      <c r="AV171" s="14" t="s">
        <v>81</v>
      </c>
      <c r="AW171" s="14" t="s">
        <v>33</v>
      </c>
      <c r="AX171" s="14" t="s">
        <v>79</v>
      </c>
      <c r="AY171" s="251" t="s">
        <v>155</v>
      </c>
    </row>
    <row r="172" s="2" customFormat="1" ht="16.5" customHeight="1">
      <c r="A172" s="38"/>
      <c r="B172" s="39"/>
      <c r="C172" s="264" t="s">
        <v>595</v>
      </c>
      <c r="D172" s="264" t="s">
        <v>331</v>
      </c>
      <c r="E172" s="265" t="s">
        <v>76</v>
      </c>
      <c r="F172" s="266" t="s">
        <v>1954</v>
      </c>
      <c r="G172" s="267" t="s">
        <v>1955</v>
      </c>
      <c r="H172" s="268">
        <v>496</v>
      </c>
      <c r="I172" s="269"/>
      <c r="J172" s="270">
        <f>ROUND(I172*H172,2)</f>
        <v>0</v>
      </c>
      <c r="K172" s="266" t="s">
        <v>19</v>
      </c>
      <c r="L172" s="271"/>
      <c r="M172" s="272" t="s">
        <v>19</v>
      </c>
      <c r="N172" s="273" t="s">
        <v>43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218</v>
      </c>
      <c r="AT172" s="223" t="s">
        <v>331</v>
      </c>
      <c r="AU172" s="223" t="s">
        <v>81</v>
      </c>
      <c r="AY172" s="17" t="s">
        <v>155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79</v>
      </c>
      <c r="BK172" s="224">
        <f>ROUND(I172*H172,2)</f>
        <v>0</v>
      </c>
      <c r="BL172" s="17" t="s">
        <v>163</v>
      </c>
      <c r="BM172" s="223" t="s">
        <v>1956</v>
      </c>
    </row>
    <row r="173" s="2" customFormat="1" ht="16.5" customHeight="1">
      <c r="A173" s="38"/>
      <c r="B173" s="39"/>
      <c r="C173" s="264" t="s">
        <v>602</v>
      </c>
      <c r="D173" s="264" t="s">
        <v>331</v>
      </c>
      <c r="E173" s="265" t="s">
        <v>90</v>
      </c>
      <c r="F173" s="266" t="s">
        <v>1957</v>
      </c>
      <c r="G173" s="267" t="s">
        <v>1955</v>
      </c>
      <c r="H173" s="268">
        <v>691</v>
      </c>
      <c r="I173" s="269"/>
      <c r="J173" s="270">
        <f>ROUND(I173*H173,2)</f>
        <v>0</v>
      </c>
      <c r="K173" s="266" t="s">
        <v>19</v>
      </c>
      <c r="L173" s="271"/>
      <c r="M173" s="272" t="s">
        <v>19</v>
      </c>
      <c r="N173" s="273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218</v>
      </c>
      <c r="AT173" s="223" t="s">
        <v>331</v>
      </c>
      <c r="AU173" s="223" t="s">
        <v>81</v>
      </c>
      <c r="AY173" s="17" t="s">
        <v>155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79</v>
      </c>
      <c r="BK173" s="224">
        <f>ROUND(I173*H173,2)</f>
        <v>0</v>
      </c>
      <c r="BL173" s="17" t="s">
        <v>163</v>
      </c>
      <c r="BM173" s="223" t="s">
        <v>1958</v>
      </c>
    </row>
    <row r="174" s="2" customFormat="1" ht="16.5" customHeight="1">
      <c r="A174" s="38"/>
      <c r="B174" s="39"/>
      <c r="C174" s="264" t="s">
        <v>606</v>
      </c>
      <c r="D174" s="264" t="s">
        <v>331</v>
      </c>
      <c r="E174" s="265" t="s">
        <v>100</v>
      </c>
      <c r="F174" s="266" t="s">
        <v>1959</v>
      </c>
      <c r="G174" s="267" t="s">
        <v>1955</v>
      </c>
      <c r="H174" s="268">
        <v>68</v>
      </c>
      <c r="I174" s="269"/>
      <c r="J174" s="270">
        <f>ROUND(I174*H174,2)</f>
        <v>0</v>
      </c>
      <c r="K174" s="266" t="s">
        <v>19</v>
      </c>
      <c r="L174" s="271"/>
      <c r="M174" s="272" t="s">
        <v>19</v>
      </c>
      <c r="N174" s="273" t="s">
        <v>43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218</v>
      </c>
      <c r="AT174" s="223" t="s">
        <v>331</v>
      </c>
      <c r="AU174" s="223" t="s">
        <v>81</v>
      </c>
      <c r="AY174" s="17" t="s">
        <v>155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79</v>
      </c>
      <c r="BK174" s="224">
        <f>ROUND(I174*H174,2)</f>
        <v>0</v>
      </c>
      <c r="BL174" s="17" t="s">
        <v>163</v>
      </c>
      <c r="BM174" s="223" t="s">
        <v>1960</v>
      </c>
    </row>
    <row r="175" s="2" customFormat="1" ht="16.5" customHeight="1">
      <c r="A175" s="38"/>
      <c r="B175" s="39"/>
      <c r="C175" s="264" t="s">
        <v>617</v>
      </c>
      <c r="D175" s="264" t="s">
        <v>331</v>
      </c>
      <c r="E175" s="265" t="s">
        <v>1961</v>
      </c>
      <c r="F175" s="266" t="s">
        <v>1962</v>
      </c>
      <c r="G175" s="267" t="s">
        <v>1955</v>
      </c>
      <c r="H175" s="268">
        <v>23</v>
      </c>
      <c r="I175" s="269"/>
      <c r="J175" s="270">
        <f>ROUND(I175*H175,2)</f>
        <v>0</v>
      </c>
      <c r="K175" s="266" t="s">
        <v>19</v>
      </c>
      <c r="L175" s="271"/>
      <c r="M175" s="272" t="s">
        <v>19</v>
      </c>
      <c r="N175" s="273" t="s">
        <v>43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218</v>
      </c>
      <c r="AT175" s="223" t="s">
        <v>331</v>
      </c>
      <c r="AU175" s="223" t="s">
        <v>81</v>
      </c>
      <c r="AY175" s="17" t="s">
        <v>155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79</v>
      </c>
      <c r="BK175" s="224">
        <f>ROUND(I175*H175,2)</f>
        <v>0</v>
      </c>
      <c r="BL175" s="17" t="s">
        <v>163</v>
      </c>
      <c r="BM175" s="223" t="s">
        <v>1963</v>
      </c>
    </row>
    <row r="176" s="2" customFormat="1" ht="16.5" customHeight="1">
      <c r="A176" s="38"/>
      <c r="B176" s="39"/>
      <c r="C176" s="264" t="s">
        <v>622</v>
      </c>
      <c r="D176" s="264" t="s">
        <v>331</v>
      </c>
      <c r="E176" s="265" t="s">
        <v>1964</v>
      </c>
      <c r="F176" s="266" t="s">
        <v>1965</v>
      </c>
      <c r="G176" s="267" t="s">
        <v>1955</v>
      </c>
      <c r="H176" s="268">
        <v>95</v>
      </c>
      <c r="I176" s="269"/>
      <c r="J176" s="270">
        <f>ROUND(I176*H176,2)</f>
        <v>0</v>
      </c>
      <c r="K176" s="266" t="s">
        <v>19</v>
      </c>
      <c r="L176" s="271"/>
      <c r="M176" s="272" t="s">
        <v>19</v>
      </c>
      <c r="N176" s="273" t="s">
        <v>43</v>
      </c>
      <c r="O176" s="84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218</v>
      </c>
      <c r="AT176" s="223" t="s">
        <v>331</v>
      </c>
      <c r="AU176" s="223" t="s">
        <v>81</v>
      </c>
      <c r="AY176" s="17" t="s">
        <v>155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79</v>
      </c>
      <c r="BK176" s="224">
        <f>ROUND(I176*H176,2)</f>
        <v>0</v>
      </c>
      <c r="BL176" s="17" t="s">
        <v>163</v>
      </c>
      <c r="BM176" s="223" t="s">
        <v>1966</v>
      </c>
    </row>
    <row r="177" s="2" customFormat="1" ht="16.5" customHeight="1">
      <c r="A177" s="38"/>
      <c r="B177" s="39"/>
      <c r="C177" s="264" t="s">
        <v>825</v>
      </c>
      <c r="D177" s="264" t="s">
        <v>331</v>
      </c>
      <c r="E177" s="265" t="s">
        <v>109</v>
      </c>
      <c r="F177" s="266" t="s">
        <v>1967</v>
      </c>
      <c r="G177" s="267" t="s">
        <v>1955</v>
      </c>
      <c r="H177" s="268">
        <v>38</v>
      </c>
      <c r="I177" s="269"/>
      <c r="J177" s="270">
        <f>ROUND(I177*H177,2)</f>
        <v>0</v>
      </c>
      <c r="K177" s="266" t="s">
        <v>19</v>
      </c>
      <c r="L177" s="271"/>
      <c r="M177" s="272" t="s">
        <v>19</v>
      </c>
      <c r="N177" s="273" t="s">
        <v>43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218</v>
      </c>
      <c r="AT177" s="223" t="s">
        <v>331</v>
      </c>
      <c r="AU177" s="223" t="s">
        <v>81</v>
      </c>
      <c r="AY177" s="17" t="s">
        <v>155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79</v>
      </c>
      <c r="BK177" s="224">
        <f>ROUND(I177*H177,2)</f>
        <v>0</v>
      </c>
      <c r="BL177" s="17" t="s">
        <v>163</v>
      </c>
      <c r="BM177" s="223" t="s">
        <v>1968</v>
      </c>
    </row>
    <row r="178" s="2" customFormat="1" ht="16.5" customHeight="1">
      <c r="A178" s="38"/>
      <c r="B178" s="39"/>
      <c r="C178" s="264" t="s">
        <v>829</v>
      </c>
      <c r="D178" s="264" t="s">
        <v>331</v>
      </c>
      <c r="E178" s="265" t="s">
        <v>1969</v>
      </c>
      <c r="F178" s="266" t="s">
        <v>1970</v>
      </c>
      <c r="G178" s="267" t="s">
        <v>1955</v>
      </c>
      <c r="H178" s="268">
        <v>4</v>
      </c>
      <c r="I178" s="269"/>
      <c r="J178" s="270">
        <f>ROUND(I178*H178,2)</f>
        <v>0</v>
      </c>
      <c r="K178" s="266" t="s">
        <v>19</v>
      </c>
      <c r="L178" s="271"/>
      <c r="M178" s="272" t="s">
        <v>19</v>
      </c>
      <c r="N178" s="273" t="s">
        <v>43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218</v>
      </c>
      <c r="AT178" s="223" t="s">
        <v>331</v>
      </c>
      <c r="AU178" s="223" t="s">
        <v>81</v>
      </c>
      <c r="AY178" s="17" t="s">
        <v>155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79</v>
      </c>
      <c r="BK178" s="224">
        <f>ROUND(I178*H178,2)</f>
        <v>0</v>
      </c>
      <c r="BL178" s="17" t="s">
        <v>163</v>
      </c>
      <c r="BM178" s="223" t="s">
        <v>1971</v>
      </c>
    </row>
    <row r="179" s="2" customFormat="1" ht="16.5" customHeight="1">
      <c r="A179" s="38"/>
      <c r="B179" s="39"/>
      <c r="C179" s="264" t="s">
        <v>845</v>
      </c>
      <c r="D179" s="264" t="s">
        <v>331</v>
      </c>
      <c r="E179" s="265" t="s">
        <v>1972</v>
      </c>
      <c r="F179" s="266" t="s">
        <v>1973</v>
      </c>
      <c r="G179" s="267" t="s">
        <v>1955</v>
      </c>
      <c r="H179" s="268">
        <v>22</v>
      </c>
      <c r="I179" s="269"/>
      <c r="J179" s="270">
        <f>ROUND(I179*H179,2)</f>
        <v>0</v>
      </c>
      <c r="K179" s="266" t="s">
        <v>19</v>
      </c>
      <c r="L179" s="271"/>
      <c r="M179" s="272" t="s">
        <v>19</v>
      </c>
      <c r="N179" s="273" t="s">
        <v>43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218</v>
      </c>
      <c r="AT179" s="223" t="s">
        <v>331</v>
      </c>
      <c r="AU179" s="223" t="s">
        <v>81</v>
      </c>
      <c r="AY179" s="17" t="s">
        <v>155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79</v>
      </c>
      <c r="BK179" s="224">
        <f>ROUND(I179*H179,2)</f>
        <v>0</v>
      </c>
      <c r="BL179" s="17" t="s">
        <v>163</v>
      </c>
      <c r="BM179" s="223" t="s">
        <v>1974</v>
      </c>
    </row>
    <row r="180" s="2" customFormat="1" ht="16.5" customHeight="1">
      <c r="A180" s="38"/>
      <c r="B180" s="39"/>
      <c r="C180" s="264" t="s">
        <v>852</v>
      </c>
      <c r="D180" s="264" t="s">
        <v>331</v>
      </c>
      <c r="E180" s="265" t="s">
        <v>1975</v>
      </c>
      <c r="F180" s="266" t="s">
        <v>1976</v>
      </c>
      <c r="G180" s="267" t="s">
        <v>1955</v>
      </c>
      <c r="H180" s="268">
        <v>126</v>
      </c>
      <c r="I180" s="269"/>
      <c r="J180" s="270">
        <f>ROUND(I180*H180,2)</f>
        <v>0</v>
      </c>
      <c r="K180" s="266" t="s">
        <v>19</v>
      </c>
      <c r="L180" s="271"/>
      <c r="M180" s="272" t="s">
        <v>19</v>
      </c>
      <c r="N180" s="273" t="s">
        <v>43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218</v>
      </c>
      <c r="AT180" s="223" t="s">
        <v>331</v>
      </c>
      <c r="AU180" s="223" t="s">
        <v>81</v>
      </c>
      <c r="AY180" s="17" t="s">
        <v>155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79</v>
      </c>
      <c r="BK180" s="224">
        <f>ROUND(I180*H180,2)</f>
        <v>0</v>
      </c>
      <c r="BL180" s="17" t="s">
        <v>163</v>
      </c>
      <c r="BM180" s="223" t="s">
        <v>1977</v>
      </c>
    </row>
    <row r="181" s="2" customFormat="1" ht="16.5" customHeight="1">
      <c r="A181" s="38"/>
      <c r="B181" s="39"/>
      <c r="C181" s="264" t="s">
        <v>898</v>
      </c>
      <c r="D181" s="264" t="s">
        <v>331</v>
      </c>
      <c r="E181" s="265" t="s">
        <v>1978</v>
      </c>
      <c r="F181" s="266" t="s">
        <v>1979</v>
      </c>
      <c r="G181" s="267" t="s">
        <v>378</v>
      </c>
      <c r="H181" s="268">
        <v>12</v>
      </c>
      <c r="I181" s="269"/>
      <c r="J181" s="270">
        <f>ROUND(I181*H181,2)</f>
        <v>0</v>
      </c>
      <c r="K181" s="266" t="s">
        <v>19</v>
      </c>
      <c r="L181" s="271"/>
      <c r="M181" s="272" t="s">
        <v>19</v>
      </c>
      <c r="N181" s="273" t="s">
        <v>43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218</v>
      </c>
      <c r="AT181" s="223" t="s">
        <v>331</v>
      </c>
      <c r="AU181" s="223" t="s">
        <v>81</v>
      </c>
      <c r="AY181" s="17" t="s">
        <v>155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79</v>
      </c>
      <c r="BK181" s="224">
        <f>ROUND(I181*H181,2)</f>
        <v>0</v>
      </c>
      <c r="BL181" s="17" t="s">
        <v>163</v>
      </c>
      <c r="BM181" s="223" t="s">
        <v>1980</v>
      </c>
    </row>
    <row r="182" s="2" customFormat="1" ht="16.5" customHeight="1">
      <c r="A182" s="38"/>
      <c r="B182" s="39"/>
      <c r="C182" s="264" t="s">
        <v>902</v>
      </c>
      <c r="D182" s="264" t="s">
        <v>331</v>
      </c>
      <c r="E182" s="265" t="s">
        <v>1981</v>
      </c>
      <c r="F182" s="266" t="s">
        <v>1982</v>
      </c>
      <c r="G182" s="267" t="s">
        <v>1983</v>
      </c>
      <c r="H182" s="268">
        <v>36</v>
      </c>
      <c r="I182" s="269"/>
      <c r="J182" s="270">
        <f>ROUND(I182*H182,2)</f>
        <v>0</v>
      </c>
      <c r="K182" s="266" t="s">
        <v>19</v>
      </c>
      <c r="L182" s="271"/>
      <c r="M182" s="272" t="s">
        <v>19</v>
      </c>
      <c r="N182" s="273" t="s">
        <v>43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218</v>
      </c>
      <c r="AT182" s="223" t="s">
        <v>331</v>
      </c>
      <c r="AU182" s="223" t="s">
        <v>81</v>
      </c>
      <c r="AY182" s="17" t="s">
        <v>155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79</v>
      </c>
      <c r="BK182" s="224">
        <f>ROUND(I182*H182,2)</f>
        <v>0</v>
      </c>
      <c r="BL182" s="17" t="s">
        <v>163</v>
      </c>
      <c r="BM182" s="223" t="s">
        <v>1984</v>
      </c>
    </row>
    <row r="183" s="2" customFormat="1" ht="16.5" customHeight="1">
      <c r="A183" s="38"/>
      <c r="B183" s="39"/>
      <c r="C183" s="264" t="s">
        <v>906</v>
      </c>
      <c r="D183" s="264" t="s">
        <v>331</v>
      </c>
      <c r="E183" s="265" t="s">
        <v>1985</v>
      </c>
      <c r="F183" s="266" t="s">
        <v>1986</v>
      </c>
      <c r="G183" s="267" t="s">
        <v>378</v>
      </c>
      <c r="H183" s="268">
        <v>24</v>
      </c>
      <c r="I183" s="269"/>
      <c r="J183" s="270">
        <f>ROUND(I183*H183,2)</f>
        <v>0</v>
      </c>
      <c r="K183" s="266" t="s">
        <v>19</v>
      </c>
      <c r="L183" s="271"/>
      <c r="M183" s="272" t="s">
        <v>19</v>
      </c>
      <c r="N183" s="273" t="s">
        <v>43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218</v>
      </c>
      <c r="AT183" s="223" t="s">
        <v>331</v>
      </c>
      <c r="AU183" s="223" t="s">
        <v>81</v>
      </c>
      <c r="AY183" s="17" t="s">
        <v>155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79</v>
      </c>
      <c r="BK183" s="224">
        <f>ROUND(I183*H183,2)</f>
        <v>0</v>
      </c>
      <c r="BL183" s="17" t="s">
        <v>163</v>
      </c>
      <c r="BM183" s="223" t="s">
        <v>1987</v>
      </c>
    </row>
    <row r="184" s="2" customFormat="1" ht="16.5" customHeight="1">
      <c r="A184" s="38"/>
      <c r="B184" s="39"/>
      <c r="C184" s="264" t="s">
        <v>910</v>
      </c>
      <c r="D184" s="264" t="s">
        <v>331</v>
      </c>
      <c r="E184" s="265" t="s">
        <v>1988</v>
      </c>
      <c r="F184" s="266" t="s">
        <v>1989</v>
      </c>
      <c r="G184" s="267" t="s">
        <v>378</v>
      </c>
      <c r="H184" s="268">
        <v>30</v>
      </c>
      <c r="I184" s="269"/>
      <c r="J184" s="270">
        <f>ROUND(I184*H184,2)</f>
        <v>0</v>
      </c>
      <c r="K184" s="266" t="s">
        <v>19</v>
      </c>
      <c r="L184" s="271"/>
      <c r="M184" s="272" t="s">
        <v>19</v>
      </c>
      <c r="N184" s="273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218</v>
      </c>
      <c r="AT184" s="223" t="s">
        <v>331</v>
      </c>
      <c r="AU184" s="223" t="s">
        <v>81</v>
      </c>
      <c r="AY184" s="17" t="s">
        <v>155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79</v>
      </c>
      <c r="BK184" s="224">
        <f>ROUND(I184*H184,2)</f>
        <v>0</v>
      </c>
      <c r="BL184" s="17" t="s">
        <v>163</v>
      </c>
      <c r="BM184" s="223" t="s">
        <v>1990</v>
      </c>
    </row>
    <row r="185" s="2" customFormat="1" ht="16.5" customHeight="1">
      <c r="A185" s="38"/>
      <c r="B185" s="39"/>
      <c r="C185" s="264" t="s">
        <v>914</v>
      </c>
      <c r="D185" s="264" t="s">
        <v>331</v>
      </c>
      <c r="E185" s="265" t="s">
        <v>1991</v>
      </c>
      <c r="F185" s="266" t="s">
        <v>1992</v>
      </c>
      <c r="G185" s="267" t="s">
        <v>378</v>
      </c>
      <c r="H185" s="268">
        <v>30</v>
      </c>
      <c r="I185" s="269"/>
      <c r="J185" s="270">
        <f>ROUND(I185*H185,2)</f>
        <v>0</v>
      </c>
      <c r="K185" s="266" t="s">
        <v>19</v>
      </c>
      <c r="L185" s="271"/>
      <c r="M185" s="272" t="s">
        <v>19</v>
      </c>
      <c r="N185" s="273" t="s">
        <v>43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218</v>
      </c>
      <c r="AT185" s="223" t="s">
        <v>331</v>
      </c>
      <c r="AU185" s="223" t="s">
        <v>81</v>
      </c>
      <c r="AY185" s="17" t="s">
        <v>155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79</v>
      </c>
      <c r="BK185" s="224">
        <f>ROUND(I185*H185,2)</f>
        <v>0</v>
      </c>
      <c r="BL185" s="17" t="s">
        <v>163</v>
      </c>
      <c r="BM185" s="223" t="s">
        <v>1993</v>
      </c>
    </row>
    <row r="186" s="12" customFormat="1" ht="22.8" customHeight="1">
      <c r="A186" s="12"/>
      <c r="B186" s="196"/>
      <c r="C186" s="197"/>
      <c r="D186" s="198" t="s">
        <v>71</v>
      </c>
      <c r="E186" s="210" t="s">
        <v>1994</v>
      </c>
      <c r="F186" s="210" t="s">
        <v>1995</v>
      </c>
      <c r="G186" s="197"/>
      <c r="H186" s="197"/>
      <c r="I186" s="200"/>
      <c r="J186" s="211">
        <f>BK186</f>
        <v>0</v>
      </c>
      <c r="K186" s="197"/>
      <c r="L186" s="202"/>
      <c r="M186" s="203"/>
      <c r="N186" s="204"/>
      <c r="O186" s="204"/>
      <c r="P186" s="205">
        <f>SUM(P187:P194)</f>
        <v>0</v>
      </c>
      <c r="Q186" s="204"/>
      <c r="R186" s="205">
        <f>SUM(R187:R194)</f>
        <v>0</v>
      </c>
      <c r="S186" s="204"/>
      <c r="T186" s="206">
        <f>SUM(T187:T194)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7" t="s">
        <v>81</v>
      </c>
      <c r="AT186" s="208" t="s">
        <v>71</v>
      </c>
      <c r="AU186" s="208" t="s">
        <v>79</v>
      </c>
      <c r="AY186" s="207" t="s">
        <v>155</v>
      </c>
      <c r="BK186" s="209">
        <f>SUM(BK187:BK194)</f>
        <v>0</v>
      </c>
    </row>
    <row r="187" s="2" customFormat="1" ht="16.5" customHeight="1">
      <c r="A187" s="38"/>
      <c r="B187" s="39"/>
      <c r="C187" s="212" t="s">
        <v>918</v>
      </c>
      <c r="D187" s="212" t="s">
        <v>158</v>
      </c>
      <c r="E187" s="213" t="s">
        <v>1996</v>
      </c>
      <c r="F187" s="214" t="s">
        <v>1997</v>
      </c>
      <c r="G187" s="215" t="s">
        <v>1782</v>
      </c>
      <c r="H187" s="216">
        <v>350</v>
      </c>
      <c r="I187" s="217"/>
      <c r="J187" s="218">
        <f>ROUND(I187*H187,2)</f>
        <v>0</v>
      </c>
      <c r="K187" s="214" t="s">
        <v>19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163</v>
      </c>
      <c r="AT187" s="223" t="s">
        <v>158</v>
      </c>
      <c r="AU187" s="223" t="s">
        <v>81</v>
      </c>
      <c r="AY187" s="17" t="s">
        <v>155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79</v>
      </c>
      <c r="BK187" s="224">
        <f>ROUND(I187*H187,2)</f>
        <v>0</v>
      </c>
      <c r="BL187" s="17" t="s">
        <v>163</v>
      </c>
      <c r="BM187" s="223" t="s">
        <v>1998</v>
      </c>
    </row>
    <row r="188" s="2" customFormat="1" ht="16.5" customHeight="1">
      <c r="A188" s="38"/>
      <c r="B188" s="39"/>
      <c r="C188" s="212" t="s">
        <v>922</v>
      </c>
      <c r="D188" s="212" t="s">
        <v>158</v>
      </c>
      <c r="E188" s="213" t="s">
        <v>1999</v>
      </c>
      <c r="F188" s="214" t="s">
        <v>2000</v>
      </c>
      <c r="G188" s="215" t="s">
        <v>1782</v>
      </c>
      <c r="H188" s="216">
        <v>1</v>
      </c>
      <c r="I188" s="217"/>
      <c r="J188" s="218">
        <f>ROUND(I188*H188,2)</f>
        <v>0</v>
      </c>
      <c r="K188" s="214" t="s">
        <v>19</v>
      </c>
      <c r="L188" s="44"/>
      <c r="M188" s="219" t="s">
        <v>19</v>
      </c>
      <c r="N188" s="220" t="s">
        <v>43</v>
      </c>
      <c r="O188" s="84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163</v>
      </c>
      <c r="AT188" s="223" t="s">
        <v>158</v>
      </c>
      <c r="AU188" s="223" t="s">
        <v>81</v>
      </c>
      <c r="AY188" s="17" t="s">
        <v>155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79</v>
      </c>
      <c r="BK188" s="224">
        <f>ROUND(I188*H188,2)</f>
        <v>0</v>
      </c>
      <c r="BL188" s="17" t="s">
        <v>163</v>
      </c>
      <c r="BM188" s="223" t="s">
        <v>2001</v>
      </c>
    </row>
    <row r="189" s="2" customFormat="1" ht="16.5" customHeight="1">
      <c r="A189" s="38"/>
      <c r="B189" s="39"/>
      <c r="C189" s="212" t="s">
        <v>926</v>
      </c>
      <c r="D189" s="212" t="s">
        <v>158</v>
      </c>
      <c r="E189" s="213" t="s">
        <v>2002</v>
      </c>
      <c r="F189" s="214" t="s">
        <v>2003</v>
      </c>
      <c r="G189" s="215" t="s">
        <v>1782</v>
      </c>
      <c r="H189" s="216">
        <v>1</v>
      </c>
      <c r="I189" s="217"/>
      <c r="J189" s="218">
        <f>ROUND(I189*H189,2)</f>
        <v>0</v>
      </c>
      <c r="K189" s="214" t="s">
        <v>19</v>
      </c>
      <c r="L189" s="44"/>
      <c r="M189" s="219" t="s">
        <v>19</v>
      </c>
      <c r="N189" s="220" t="s">
        <v>43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163</v>
      </c>
      <c r="AT189" s="223" t="s">
        <v>158</v>
      </c>
      <c r="AU189" s="223" t="s">
        <v>81</v>
      </c>
      <c r="AY189" s="17" t="s">
        <v>155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79</v>
      </c>
      <c r="BK189" s="224">
        <f>ROUND(I189*H189,2)</f>
        <v>0</v>
      </c>
      <c r="BL189" s="17" t="s">
        <v>163</v>
      </c>
      <c r="BM189" s="223" t="s">
        <v>2004</v>
      </c>
    </row>
    <row r="190" s="2" customFormat="1" ht="16.5" customHeight="1">
      <c r="A190" s="38"/>
      <c r="B190" s="39"/>
      <c r="C190" s="212" t="s">
        <v>930</v>
      </c>
      <c r="D190" s="212" t="s">
        <v>158</v>
      </c>
      <c r="E190" s="213" t="s">
        <v>2005</v>
      </c>
      <c r="F190" s="214" t="s">
        <v>2006</v>
      </c>
      <c r="G190" s="215" t="s">
        <v>1782</v>
      </c>
      <c r="H190" s="216">
        <v>1</v>
      </c>
      <c r="I190" s="217"/>
      <c r="J190" s="218">
        <f>ROUND(I190*H190,2)</f>
        <v>0</v>
      </c>
      <c r="K190" s="214" t="s">
        <v>19</v>
      </c>
      <c r="L190" s="44"/>
      <c r="M190" s="219" t="s">
        <v>19</v>
      </c>
      <c r="N190" s="220" t="s">
        <v>43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163</v>
      </c>
      <c r="AT190" s="223" t="s">
        <v>158</v>
      </c>
      <c r="AU190" s="223" t="s">
        <v>81</v>
      </c>
      <c r="AY190" s="17" t="s">
        <v>155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79</v>
      </c>
      <c r="BK190" s="224">
        <f>ROUND(I190*H190,2)</f>
        <v>0</v>
      </c>
      <c r="BL190" s="17" t="s">
        <v>163</v>
      </c>
      <c r="BM190" s="223" t="s">
        <v>2007</v>
      </c>
    </row>
    <row r="191" s="2" customFormat="1" ht="16.5" customHeight="1">
      <c r="A191" s="38"/>
      <c r="B191" s="39"/>
      <c r="C191" s="212" t="s">
        <v>934</v>
      </c>
      <c r="D191" s="212" t="s">
        <v>158</v>
      </c>
      <c r="E191" s="213" t="s">
        <v>2008</v>
      </c>
      <c r="F191" s="214" t="s">
        <v>2009</v>
      </c>
      <c r="G191" s="215" t="s">
        <v>267</v>
      </c>
      <c r="H191" s="216">
        <v>1</v>
      </c>
      <c r="I191" s="217"/>
      <c r="J191" s="218">
        <f>ROUND(I191*H191,2)</f>
        <v>0</v>
      </c>
      <c r="K191" s="214" t="s">
        <v>19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163</v>
      </c>
      <c r="AT191" s="223" t="s">
        <v>158</v>
      </c>
      <c r="AU191" s="223" t="s">
        <v>81</v>
      </c>
      <c r="AY191" s="17" t="s">
        <v>155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79</v>
      </c>
      <c r="BK191" s="224">
        <f>ROUND(I191*H191,2)</f>
        <v>0</v>
      </c>
      <c r="BL191" s="17" t="s">
        <v>163</v>
      </c>
      <c r="BM191" s="223" t="s">
        <v>2010</v>
      </c>
    </row>
    <row r="192" s="2" customFormat="1" ht="33" customHeight="1">
      <c r="A192" s="38"/>
      <c r="B192" s="39"/>
      <c r="C192" s="212" t="s">
        <v>938</v>
      </c>
      <c r="D192" s="212" t="s">
        <v>158</v>
      </c>
      <c r="E192" s="213" t="s">
        <v>2011</v>
      </c>
      <c r="F192" s="214" t="s">
        <v>2012</v>
      </c>
      <c r="G192" s="215" t="s">
        <v>176</v>
      </c>
      <c r="H192" s="216">
        <v>12000</v>
      </c>
      <c r="I192" s="217"/>
      <c r="J192" s="218">
        <f>ROUND(I192*H192,2)</f>
        <v>0</v>
      </c>
      <c r="K192" s="214" t="s">
        <v>19</v>
      </c>
      <c r="L192" s="44"/>
      <c r="M192" s="219" t="s">
        <v>19</v>
      </c>
      <c r="N192" s="220" t="s">
        <v>43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163</v>
      </c>
      <c r="AT192" s="223" t="s">
        <v>158</v>
      </c>
      <c r="AU192" s="223" t="s">
        <v>81</v>
      </c>
      <c r="AY192" s="17" t="s">
        <v>155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79</v>
      </c>
      <c r="BK192" s="224">
        <f>ROUND(I192*H192,2)</f>
        <v>0</v>
      </c>
      <c r="BL192" s="17" t="s">
        <v>163</v>
      </c>
      <c r="BM192" s="223" t="s">
        <v>2013</v>
      </c>
    </row>
    <row r="193" s="2" customFormat="1" ht="16.5" customHeight="1">
      <c r="A193" s="38"/>
      <c r="B193" s="39"/>
      <c r="C193" s="212" t="s">
        <v>942</v>
      </c>
      <c r="D193" s="212" t="s">
        <v>158</v>
      </c>
      <c r="E193" s="213" t="s">
        <v>2014</v>
      </c>
      <c r="F193" s="214" t="s">
        <v>2015</v>
      </c>
      <c r="G193" s="215" t="s">
        <v>378</v>
      </c>
      <c r="H193" s="216">
        <v>35</v>
      </c>
      <c r="I193" s="217"/>
      <c r="J193" s="218">
        <f>ROUND(I193*H193,2)</f>
        <v>0</v>
      </c>
      <c r="K193" s="214" t="s">
        <v>19</v>
      </c>
      <c r="L193" s="44"/>
      <c r="M193" s="219" t="s">
        <v>19</v>
      </c>
      <c r="N193" s="220" t="s">
        <v>43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163</v>
      </c>
      <c r="AT193" s="223" t="s">
        <v>158</v>
      </c>
      <c r="AU193" s="223" t="s">
        <v>81</v>
      </c>
      <c r="AY193" s="17" t="s">
        <v>155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79</v>
      </c>
      <c r="BK193" s="224">
        <f>ROUND(I193*H193,2)</f>
        <v>0</v>
      </c>
      <c r="BL193" s="17" t="s">
        <v>163</v>
      </c>
      <c r="BM193" s="223" t="s">
        <v>2016</v>
      </c>
    </row>
    <row r="194" s="2" customFormat="1" ht="16.5" customHeight="1">
      <c r="A194" s="38"/>
      <c r="B194" s="39"/>
      <c r="C194" s="212" t="s">
        <v>946</v>
      </c>
      <c r="D194" s="212" t="s">
        <v>158</v>
      </c>
      <c r="E194" s="213" t="s">
        <v>2017</v>
      </c>
      <c r="F194" s="214" t="s">
        <v>2018</v>
      </c>
      <c r="G194" s="215" t="s">
        <v>378</v>
      </c>
      <c r="H194" s="216">
        <v>21</v>
      </c>
      <c r="I194" s="217"/>
      <c r="J194" s="218">
        <f>ROUND(I194*H194,2)</f>
        <v>0</v>
      </c>
      <c r="K194" s="214" t="s">
        <v>19</v>
      </c>
      <c r="L194" s="44"/>
      <c r="M194" s="219" t="s">
        <v>19</v>
      </c>
      <c r="N194" s="220" t="s">
        <v>43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163</v>
      </c>
      <c r="AT194" s="223" t="s">
        <v>158</v>
      </c>
      <c r="AU194" s="223" t="s">
        <v>81</v>
      </c>
      <c r="AY194" s="17" t="s">
        <v>155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79</v>
      </c>
      <c r="BK194" s="224">
        <f>ROUND(I194*H194,2)</f>
        <v>0</v>
      </c>
      <c r="BL194" s="17" t="s">
        <v>163</v>
      </c>
      <c r="BM194" s="223" t="s">
        <v>2019</v>
      </c>
    </row>
    <row r="195" s="12" customFormat="1" ht="22.8" customHeight="1">
      <c r="A195" s="12"/>
      <c r="B195" s="196"/>
      <c r="C195" s="197"/>
      <c r="D195" s="198" t="s">
        <v>71</v>
      </c>
      <c r="E195" s="210" t="s">
        <v>2020</v>
      </c>
      <c r="F195" s="210" t="s">
        <v>2021</v>
      </c>
      <c r="G195" s="197"/>
      <c r="H195" s="197"/>
      <c r="I195" s="200"/>
      <c r="J195" s="211">
        <f>BK195</f>
        <v>0</v>
      </c>
      <c r="K195" s="197"/>
      <c r="L195" s="202"/>
      <c r="M195" s="203"/>
      <c r="N195" s="204"/>
      <c r="O195" s="204"/>
      <c r="P195" s="205">
        <f>SUM(P196:P251)</f>
        <v>0</v>
      </c>
      <c r="Q195" s="204"/>
      <c r="R195" s="205">
        <f>SUM(R196:R251)</f>
        <v>0</v>
      </c>
      <c r="S195" s="204"/>
      <c r="T195" s="206">
        <f>SUM(T196:T251)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81</v>
      </c>
      <c r="AT195" s="208" t="s">
        <v>71</v>
      </c>
      <c r="AU195" s="208" t="s">
        <v>79</v>
      </c>
      <c r="AY195" s="207" t="s">
        <v>155</v>
      </c>
      <c r="BK195" s="209">
        <f>SUM(BK196:BK251)</f>
        <v>0</v>
      </c>
    </row>
    <row r="196" s="2" customFormat="1" ht="21.75" customHeight="1">
      <c r="A196" s="38"/>
      <c r="B196" s="39"/>
      <c r="C196" s="212" t="s">
        <v>950</v>
      </c>
      <c r="D196" s="212" t="s">
        <v>158</v>
      </c>
      <c r="E196" s="213" t="s">
        <v>2022</v>
      </c>
      <c r="F196" s="214" t="s">
        <v>2023</v>
      </c>
      <c r="G196" s="215" t="s">
        <v>1782</v>
      </c>
      <c r="H196" s="216">
        <v>1</v>
      </c>
      <c r="I196" s="217"/>
      <c r="J196" s="218">
        <f>ROUND(I196*H196,2)</f>
        <v>0</v>
      </c>
      <c r="K196" s="214" t="s">
        <v>19</v>
      </c>
      <c r="L196" s="44"/>
      <c r="M196" s="219" t="s">
        <v>19</v>
      </c>
      <c r="N196" s="220" t="s">
        <v>43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163</v>
      </c>
      <c r="AT196" s="223" t="s">
        <v>158</v>
      </c>
      <c r="AU196" s="223" t="s">
        <v>81</v>
      </c>
      <c r="AY196" s="17" t="s">
        <v>155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79</v>
      </c>
      <c r="BK196" s="224">
        <f>ROUND(I196*H196,2)</f>
        <v>0</v>
      </c>
      <c r="BL196" s="17" t="s">
        <v>163</v>
      </c>
      <c r="BM196" s="223" t="s">
        <v>2024</v>
      </c>
    </row>
    <row r="197" s="2" customFormat="1" ht="21.75" customHeight="1">
      <c r="A197" s="38"/>
      <c r="B197" s="39"/>
      <c r="C197" s="264" t="s">
        <v>956</v>
      </c>
      <c r="D197" s="264" t="s">
        <v>331</v>
      </c>
      <c r="E197" s="265" t="s">
        <v>2025</v>
      </c>
      <c r="F197" s="266" t="s">
        <v>2026</v>
      </c>
      <c r="G197" s="267" t="s">
        <v>1782</v>
      </c>
      <c r="H197" s="268">
        <v>4</v>
      </c>
      <c r="I197" s="269"/>
      <c r="J197" s="270">
        <f>ROUND(I197*H197,2)</f>
        <v>0</v>
      </c>
      <c r="K197" s="266" t="s">
        <v>19</v>
      </c>
      <c r="L197" s="271"/>
      <c r="M197" s="272" t="s">
        <v>19</v>
      </c>
      <c r="N197" s="273" t="s">
        <v>43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218</v>
      </c>
      <c r="AT197" s="223" t="s">
        <v>331</v>
      </c>
      <c r="AU197" s="223" t="s">
        <v>81</v>
      </c>
      <c r="AY197" s="17" t="s">
        <v>155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79</v>
      </c>
      <c r="BK197" s="224">
        <f>ROUND(I197*H197,2)</f>
        <v>0</v>
      </c>
      <c r="BL197" s="17" t="s">
        <v>163</v>
      </c>
      <c r="BM197" s="223" t="s">
        <v>2027</v>
      </c>
    </row>
    <row r="198" s="2" customFormat="1" ht="16.5" customHeight="1">
      <c r="A198" s="38"/>
      <c r="B198" s="39"/>
      <c r="C198" s="264" t="s">
        <v>960</v>
      </c>
      <c r="D198" s="264" t="s">
        <v>331</v>
      </c>
      <c r="E198" s="265" t="s">
        <v>2028</v>
      </c>
      <c r="F198" s="266" t="s">
        <v>2029</v>
      </c>
      <c r="G198" s="267" t="s">
        <v>1782</v>
      </c>
      <c r="H198" s="268">
        <v>4</v>
      </c>
      <c r="I198" s="269"/>
      <c r="J198" s="270">
        <f>ROUND(I198*H198,2)</f>
        <v>0</v>
      </c>
      <c r="K198" s="266" t="s">
        <v>19</v>
      </c>
      <c r="L198" s="271"/>
      <c r="M198" s="272" t="s">
        <v>19</v>
      </c>
      <c r="N198" s="273" t="s">
        <v>43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218</v>
      </c>
      <c r="AT198" s="223" t="s">
        <v>331</v>
      </c>
      <c r="AU198" s="223" t="s">
        <v>81</v>
      </c>
      <c r="AY198" s="17" t="s">
        <v>155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79</v>
      </c>
      <c r="BK198" s="224">
        <f>ROUND(I198*H198,2)</f>
        <v>0</v>
      </c>
      <c r="BL198" s="17" t="s">
        <v>163</v>
      </c>
      <c r="BM198" s="223" t="s">
        <v>2030</v>
      </c>
    </row>
    <row r="199" s="2" customFormat="1" ht="16.5" customHeight="1">
      <c r="A199" s="38"/>
      <c r="B199" s="39"/>
      <c r="C199" s="264" t="s">
        <v>964</v>
      </c>
      <c r="D199" s="264" t="s">
        <v>331</v>
      </c>
      <c r="E199" s="265" t="s">
        <v>2031</v>
      </c>
      <c r="F199" s="266" t="s">
        <v>2032</v>
      </c>
      <c r="G199" s="267" t="s">
        <v>1782</v>
      </c>
      <c r="H199" s="268">
        <v>4</v>
      </c>
      <c r="I199" s="269"/>
      <c r="J199" s="270">
        <f>ROUND(I199*H199,2)</f>
        <v>0</v>
      </c>
      <c r="K199" s="266" t="s">
        <v>19</v>
      </c>
      <c r="L199" s="271"/>
      <c r="M199" s="272" t="s">
        <v>19</v>
      </c>
      <c r="N199" s="273" t="s">
        <v>43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218</v>
      </c>
      <c r="AT199" s="223" t="s">
        <v>331</v>
      </c>
      <c r="AU199" s="223" t="s">
        <v>81</v>
      </c>
      <c r="AY199" s="17" t="s">
        <v>155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79</v>
      </c>
      <c r="BK199" s="224">
        <f>ROUND(I199*H199,2)</f>
        <v>0</v>
      </c>
      <c r="BL199" s="17" t="s">
        <v>163</v>
      </c>
      <c r="BM199" s="223" t="s">
        <v>2033</v>
      </c>
    </row>
    <row r="200" s="2" customFormat="1" ht="24.15" customHeight="1">
      <c r="A200" s="38"/>
      <c r="B200" s="39"/>
      <c r="C200" s="264" t="s">
        <v>968</v>
      </c>
      <c r="D200" s="264" t="s">
        <v>331</v>
      </c>
      <c r="E200" s="265" t="s">
        <v>2034</v>
      </c>
      <c r="F200" s="266" t="s">
        <v>2035</v>
      </c>
      <c r="G200" s="267" t="s">
        <v>1782</v>
      </c>
      <c r="H200" s="268">
        <v>1</v>
      </c>
      <c r="I200" s="269"/>
      <c r="J200" s="270">
        <f>ROUND(I200*H200,2)</f>
        <v>0</v>
      </c>
      <c r="K200" s="266" t="s">
        <v>19</v>
      </c>
      <c r="L200" s="271"/>
      <c r="M200" s="272" t="s">
        <v>19</v>
      </c>
      <c r="N200" s="273" t="s">
        <v>43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218</v>
      </c>
      <c r="AT200" s="223" t="s">
        <v>331</v>
      </c>
      <c r="AU200" s="223" t="s">
        <v>81</v>
      </c>
      <c r="AY200" s="17" t="s">
        <v>155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79</v>
      </c>
      <c r="BK200" s="224">
        <f>ROUND(I200*H200,2)</f>
        <v>0</v>
      </c>
      <c r="BL200" s="17" t="s">
        <v>163</v>
      </c>
      <c r="BM200" s="223" t="s">
        <v>2036</v>
      </c>
    </row>
    <row r="201" s="2" customFormat="1" ht="16.5" customHeight="1">
      <c r="A201" s="38"/>
      <c r="B201" s="39"/>
      <c r="C201" s="264" t="s">
        <v>972</v>
      </c>
      <c r="D201" s="264" t="s">
        <v>331</v>
      </c>
      <c r="E201" s="265" t="s">
        <v>2037</v>
      </c>
      <c r="F201" s="266" t="s">
        <v>2038</v>
      </c>
      <c r="G201" s="267" t="s">
        <v>1782</v>
      </c>
      <c r="H201" s="268">
        <v>3</v>
      </c>
      <c r="I201" s="269"/>
      <c r="J201" s="270">
        <f>ROUND(I201*H201,2)</f>
        <v>0</v>
      </c>
      <c r="K201" s="266" t="s">
        <v>19</v>
      </c>
      <c r="L201" s="271"/>
      <c r="M201" s="272" t="s">
        <v>19</v>
      </c>
      <c r="N201" s="273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218</v>
      </c>
      <c r="AT201" s="223" t="s">
        <v>331</v>
      </c>
      <c r="AU201" s="223" t="s">
        <v>81</v>
      </c>
      <c r="AY201" s="17" t="s">
        <v>155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79</v>
      </c>
      <c r="BK201" s="224">
        <f>ROUND(I201*H201,2)</f>
        <v>0</v>
      </c>
      <c r="BL201" s="17" t="s">
        <v>163</v>
      </c>
      <c r="BM201" s="223" t="s">
        <v>2039</v>
      </c>
    </row>
    <row r="202" s="2" customFormat="1" ht="16.5" customHeight="1">
      <c r="A202" s="38"/>
      <c r="B202" s="39"/>
      <c r="C202" s="264" t="s">
        <v>976</v>
      </c>
      <c r="D202" s="264" t="s">
        <v>331</v>
      </c>
      <c r="E202" s="265" t="s">
        <v>2040</v>
      </c>
      <c r="F202" s="266" t="s">
        <v>2041</v>
      </c>
      <c r="G202" s="267" t="s">
        <v>1782</v>
      </c>
      <c r="H202" s="268">
        <v>3</v>
      </c>
      <c r="I202" s="269"/>
      <c r="J202" s="270">
        <f>ROUND(I202*H202,2)</f>
        <v>0</v>
      </c>
      <c r="K202" s="266" t="s">
        <v>19</v>
      </c>
      <c r="L202" s="271"/>
      <c r="M202" s="272" t="s">
        <v>19</v>
      </c>
      <c r="N202" s="273" t="s">
        <v>43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218</v>
      </c>
      <c r="AT202" s="223" t="s">
        <v>331</v>
      </c>
      <c r="AU202" s="223" t="s">
        <v>81</v>
      </c>
      <c r="AY202" s="17" t="s">
        <v>155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79</v>
      </c>
      <c r="BK202" s="224">
        <f>ROUND(I202*H202,2)</f>
        <v>0</v>
      </c>
      <c r="BL202" s="17" t="s">
        <v>163</v>
      </c>
      <c r="BM202" s="223" t="s">
        <v>2042</v>
      </c>
    </row>
    <row r="203" s="2" customFormat="1" ht="16.5" customHeight="1">
      <c r="A203" s="38"/>
      <c r="B203" s="39"/>
      <c r="C203" s="264" t="s">
        <v>641</v>
      </c>
      <c r="D203" s="264" t="s">
        <v>331</v>
      </c>
      <c r="E203" s="265" t="s">
        <v>2043</v>
      </c>
      <c r="F203" s="266" t="s">
        <v>2044</v>
      </c>
      <c r="G203" s="267" t="s">
        <v>1782</v>
      </c>
      <c r="H203" s="268">
        <v>3</v>
      </c>
      <c r="I203" s="269"/>
      <c r="J203" s="270">
        <f>ROUND(I203*H203,2)</f>
        <v>0</v>
      </c>
      <c r="K203" s="266" t="s">
        <v>19</v>
      </c>
      <c r="L203" s="271"/>
      <c r="M203" s="272" t="s">
        <v>19</v>
      </c>
      <c r="N203" s="273" t="s">
        <v>43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218</v>
      </c>
      <c r="AT203" s="223" t="s">
        <v>331</v>
      </c>
      <c r="AU203" s="223" t="s">
        <v>81</v>
      </c>
      <c r="AY203" s="17" t="s">
        <v>155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79</v>
      </c>
      <c r="BK203" s="224">
        <f>ROUND(I203*H203,2)</f>
        <v>0</v>
      </c>
      <c r="BL203" s="17" t="s">
        <v>163</v>
      </c>
      <c r="BM203" s="223" t="s">
        <v>2045</v>
      </c>
    </row>
    <row r="204" s="2" customFormat="1" ht="16.5" customHeight="1">
      <c r="A204" s="38"/>
      <c r="B204" s="39"/>
      <c r="C204" s="264" t="s">
        <v>983</v>
      </c>
      <c r="D204" s="264" t="s">
        <v>331</v>
      </c>
      <c r="E204" s="265" t="s">
        <v>2046</v>
      </c>
      <c r="F204" s="266" t="s">
        <v>2047</v>
      </c>
      <c r="G204" s="267" t="s">
        <v>1782</v>
      </c>
      <c r="H204" s="268">
        <v>1</v>
      </c>
      <c r="I204" s="269"/>
      <c r="J204" s="270">
        <f>ROUND(I204*H204,2)</f>
        <v>0</v>
      </c>
      <c r="K204" s="266" t="s">
        <v>19</v>
      </c>
      <c r="L204" s="271"/>
      <c r="M204" s="272" t="s">
        <v>19</v>
      </c>
      <c r="N204" s="273" t="s">
        <v>43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218</v>
      </c>
      <c r="AT204" s="223" t="s">
        <v>331</v>
      </c>
      <c r="AU204" s="223" t="s">
        <v>81</v>
      </c>
      <c r="AY204" s="17" t="s">
        <v>155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79</v>
      </c>
      <c r="BK204" s="224">
        <f>ROUND(I204*H204,2)</f>
        <v>0</v>
      </c>
      <c r="BL204" s="17" t="s">
        <v>163</v>
      </c>
      <c r="BM204" s="223" t="s">
        <v>2048</v>
      </c>
    </row>
    <row r="205" s="2" customFormat="1" ht="16.5" customHeight="1">
      <c r="A205" s="38"/>
      <c r="B205" s="39"/>
      <c r="C205" s="264" t="s">
        <v>988</v>
      </c>
      <c r="D205" s="264" t="s">
        <v>331</v>
      </c>
      <c r="E205" s="265" t="s">
        <v>2049</v>
      </c>
      <c r="F205" s="266" t="s">
        <v>2050</v>
      </c>
      <c r="G205" s="267" t="s">
        <v>1782</v>
      </c>
      <c r="H205" s="268">
        <v>3</v>
      </c>
      <c r="I205" s="269"/>
      <c r="J205" s="270">
        <f>ROUND(I205*H205,2)</f>
        <v>0</v>
      </c>
      <c r="K205" s="266" t="s">
        <v>19</v>
      </c>
      <c r="L205" s="271"/>
      <c r="M205" s="272" t="s">
        <v>19</v>
      </c>
      <c r="N205" s="273" t="s">
        <v>43</v>
      </c>
      <c r="O205" s="84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218</v>
      </c>
      <c r="AT205" s="223" t="s">
        <v>331</v>
      </c>
      <c r="AU205" s="223" t="s">
        <v>81</v>
      </c>
      <c r="AY205" s="17" t="s">
        <v>155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79</v>
      </c>
      <c r="BK205" s="224">
        <f>ROUND(I205*H205,2)</f>
        <v>0</v>
      </c>
      <c r="BL205" s="17" t="s">
        <v>163</v>
      </c>
      <c r="BM205" s="223" t="s">
        <v>2051</v>
      </c>
    </row>
    <row r="206" s="2" customFormat="1" ht="16.5" customHeight="1">
      <c r="A206" s="38"/>
      <c r="B206" s="39"/>
      <c r="C206" s="264" t="s">
        <v>992</v>
      </c>
      <c r="D206" s="264" t="s">
        <v>331</v>
      </c>
      <c r="E206" s="265" t="s">
        <v>2052</v>
      </c>
      <c r="F206" s="266" t="s">
        <v>2053</v>
      </c>
      <c r="G206" s="267" t="s">
        <v>1782</v>
      </c>
      <c r="H206" s="268">
        <v>1</v>
      </c>
      <c r="I206" s="269"/>
      <c r="J206" s="270">
        <f>ROUND(I206*H206,2)</f>
        <v>0</v>
      </c>
      <c r="K206" s="266" t="s">
        <v>19</v>
      </c>
      <c r="L206" s="271"/>
      <c r="M206" s="272" t="s">
        <v>19</v>
      </c>
      <c r="N206" s="273" t="s">
        <v>43</v>
      </c>
      <c r="O206" s="84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218</v>
      </c>
      <c r="AT206" s="223" t="s">
        <v>331</v>
      </c>
      <c r="AU206" s="223" t="s">
        <v>81</v>
      </c>
      <c r="AY206" s="17" t="s">
        <v>155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79</v>
      </c>
      <c r="BK206" s="224">
        <f>ROUND(I206*H206,2)</f>
        <v>0</v>
      </c>
      <c r="BL206" s="17" t="s">
        <v>163</v>
      </c>
      <c r="BM206" s="223" t="s">
        <v>2054</v>
      </c>
    </row>
    <row r="207" s="2" customFormat="1" ht="24.15" customHeight="1">
      <c r="A207" s="38"/>
      <c r="B207" s="39"/>
      <c r="C207" s="264" t="s">
        <v>996</v>
      </c>
      <c r="D207" s="264" t="s">
        <v>331</v>
      </c>
      <c r="E207" s="265" t="s">
        <v>2055</v>
      </c>
      <c r="F207" s="266" t="s">
        <v>2056</v>
      </c>
      <c r="G207" s="267" t="s">
        <v>1782</v>
      </c>
      <c r="H207" s="268">
        <v>1</v>
      </c>
      <c r="I207" s="269"/>
      <c r="J207" s="270">
        <f>ROUND(I207*H207,2)</f>
        <v>0</v>
      </c>
      <c r="K207" s="266" t="s">
        <v>19</v>
      </c>
      <c r="L207" s="271"/>
      <c r="M207" s="272" t="s">
        <v>19</v>
      </c>
      <c r="N207" s="273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218</v>
      </c>
      <c r="AT207" s="223" t="s">
        <v>331</v>
      </c>
      <c r="AU207" s="223" t="s">
        <v>81</v>
      </c>
      <c r="AY207" s="17" t="s">
        <v>155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79</v>
      </c>
      <c r="BK207" s="224">
        <f>ROUND(I207*H207,2)</f>
        <v>0</v>
      </c>
      <c r="BL207" s="17" t="s">
        <v>163</v>
      </c>
      <c r="BM207" s="223" t="s">
        <v>2057</v>
      </c>
    </row>
    <row r="208" s="2" customFormat="1" ht="16.5" customHeight="1">
      <c r="A208" s="38"/>
      <c r="B208" s="39"/>
      <c r="C208" s="264" t="s">
        <v>1000</v>
      </c>
      <c r="D208" s="264" t="s">
        <v>331</v>
      </c>
      <c r="E208" s="265" t="s">
        <v>2058</v>
      </c>
      <c r="F208" s="266" t="s">
        <v>2059</v>
      </c>
      <c r="G208" s="267" t="s">
        <v>1782</v>
      </c>
      <c r="H208" s="268">
        <v>6</v>
      </c>
      <c r="I208" s="269"/>
      <c r="J208" s="270">
        <f>ROUND(I208*H208,2)</f>
        <v>0</v>
      </c>
      <c r="K208" s="266" t="s">
        <v>19</v>
      </c>
      <c r="L208" s="271"/>
      <c r="M208" s="272" t="s">
        <v>19</v>
      </c>
      <c r="N208" s="273" t="s">
        <v>43</v>
      </c>
      <c r="O208" s="84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218</v>
      </c>
      <c r="AT208" s="223" t="s">
        <v>331</v>
      </c>
      <c r="AU208" s="223" t="s">
        <v>81</v>
      </c>
      <c r="AY208" s="17" t="s">
        <v>155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79</v>
      </c>
      <c r="BK208" s="224">
        <f>ROUND(I208*H208,2)</f>
        <v>0</v>
      </c>
      <c r="BL208" s="17" t="s">
        <v>163</v>
      </c>
      <c r="BM208" s="223" t="s">
        <v>2060</v>
      </c>
    </row>
    <row r="209" s="2" customFormat="1" ht="16.5" customHeight="1">
      <c r="A209" s="38"/>
      <c r="B209" s="39"/>
      <c r="C209" s="264" t="s">
        <v>1007</v>
      </c>
      <c r="D209" s="264" t="s">
        <v>331</v>
      </c>
      <c r="E209" s="265" t="s">
        <v>2061</v>
      </c>
      <c r="F209" s="266" t="s">
        <v>2062</v>
      </c>
      <c r="G209" s="267" t="s">
        <v>1782</v>
      </c>
      <c r="H209" s="268">
        <v>5</v>
      </c>
      <c r="I209" s="269"/>
      <c r="J209" s="270">
        <f>ROUND(I209*H209,2)</f>
        <v>0</v>
      </c>
      <c r="K209" s="266" t="s">
        <v>19</v>
      </c>
      <c r="L209" s="271"/>
      <c r="M209" s="272" t="s">
        <v>19</v>
      </c>
      <c r="N209" s="273" t="s">
        <v>43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218</v>
      </c>
      <c r="AT209" s="223" t="s">
        <v>331</v>
      </c>
      <c r="AU209" s="223" t="s">
        <v>81</v>
      </c>
      <c r="AY209" s="17" t="s">
        <v>155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79</v>
      </c>
      <c r="BK209" s="224">
        <f>ROUND(I209*H209,2)</f>
        <v>0</v>
      </c>
      <c r="BL209" s="17" t="s">
        <v>163</v>
      </c>
      <c r="BM209" s="223" t="s">
        <v>2063</v>
      </c>
    </row>
    <row r="210" s="2" customFormat="1" ht="16.5" customHeight="1">
      <c r="A210" s="38"/>
      <c r="B210" s="39"/>
      <c r="C210" s="264" t="s">
        <v>1012</v>
      </c>
      <c r="D210" s="264" t="s">
        <v>331</v>
      </c>
      <c r="E210" s="265" t="s">
        <v>2064</v>
      </c>
      <c r="F210" s="266" t="s">
        <v>2065</v>
      </c>
      <c r="G210" s="267" t="s">
        <v>1782</v>
      </c>
      <c r="H210" s="268">
        <v>2</v>
      </c>
      <c r="I210" s="269"/>
      <c r="J210" s="270">
        <f>ROUND(I210*H210,2)</f>
        <v>0</v>
      </c>
      <c r="K210" s="266" t="s">
        <v>19</v>
      </c>
      <c r="L210" s="271"/>
      <c r="M210" s="272" t="s">
        <v>19</v>
      </c>
      <c r="N210" s="273" t="s">
        <v>43</v>
      </c>
      <c r="O210" s="84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218</v>
      </c>
      <c r="AT210" s="223" t="s">
        <v>331</v>
      </c>
      <c r="AU210" s="223" t="s">
        <v>81</v>
      </c>
      <c r="AY210" s="17" t="s">
        <v>155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79</v>
      </c>
      <c r="BK210" s="224">
        <f>ROUND(I210*H210,2)</f>
        <v>0</v>
      </c>
      <c r="BL210" s="17" t="s">
        <v>163</v>
      </c>
      <c r="BM210" s="223" t="s">
        <v>2066</v>
      </c>
    </row>
    <row r="211" s="2" customFormat="1" ht="16.5" customHeight="1">
      <c r="A211" s="38"/>
      <c r="B211" s="39"/>
      <c r="C211" s="264" t="s">
        <v>1016</v>
      </c>
      <c r="D211" s="264" t="s">
        <v>331</v>
      </c>
      <c r="E211" s="265" t="s">
        <v>2067</v>
      </c>
      <c r="F211" s="266" t="s">
        <v>2068</v>
      </c>
      <c r="G211" s="267" t="s">
        <v>1782</v>
      </c>
      <c r="H211" s="268">
        <v>2</v>
      </c>
      <c r="I211" s="269"/>
      <c r="J211" s="270">
        <f>ROUND(I211*H211,2)</f>
        <v>0</v>
      </c>
      <c r="K211" s="266" t="s">
        <v>19</v>
      </c>
      <c r="L211" s="271"/>
      <c r="M211" s="272" t="s">
        <v>19</v>
      </c>
      <c r="N211" s="273" t="s">
        <v>43</v>
      </c>
      <c r="O211" s="84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218</v>
      </c>
      <c r="AT211" s="223" t="s">
        <v>331</v>
      </c>
      <c r="AU211" s="223" t="s">
        <v>81</v>
      </c>
      <c r="AY211" s="17" t="s">
        <v>155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79</v>
      </c>
      <c r="BK211" s="224">
        <f>ROUND(I211*H211,2)</f>
        <v>0</v>
      </c>
      <c r="BL211" s="17" t="s">
        <v>163</v>
      </c>
      <c r="BM211" s="223" t="s">
        <v>2069</v>
      </c>
    </row>
    <row r="212" s="2" customFormat="1" ht="16.5" customHeight="1">
      <c r="A212" s="38"/>
      <c r="B212" s="39"/>
      <c r="C212" s="264" t="s">
        <v>2070</v>
      </c>
      <c r="D212" s="264" t="s">
        <v>331</v>
      </c>
      <c r="E212" s="265" t="s">
        <v>2071</v>
      </c>
      <c r="F212" s="266" t="s">
        <v>2072</v>
      </c>
      <c r="G212" s="267" t="s">
        <v>1782</v>
      </c>
      <c r="H212" s="268">
        <v>6</v>
      </c>
      <c r="I212" s="269"/>
      <c r="J212" s="270">
        <f>ROUND(I212*H212,2)</f>
        <v>0</v>
      </c>
      <c r="K212" s="266" t="s">
        <v>19</v>
      </c>
      <c r="L212" s="271"/>
      <c r="M212" s="272" t="s">
        <v>19</v>
      </c>
      <c r="N212" s="273" t="s">
        <v>43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218</v>
      </c>
      <c r="AT212" s="223" t="s">
        <v>331</v>
      </c>
      <c r="AU212" s="223" t="s">
        <v>81</v>
      </c>
      <c r="AY212" s="17" t="s">
        <v>155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79</v>
      </c>
      <c r="BK212" s="224">
        <f>ROUND(I212*H212,2)</f>
        <v>0</v>
      </c>
      <c r="BL212" s="17" t="s">
        <v>163</v>
      </c>
      <c r="BM212" s="223" t="s">
        <v>2073</v>
      </c>
    </row>
    <row r="213" s="2" customFormat="1" ht="16.5" customHeight="1">
      <c r="A213" s="38"/>
      <c r="B213" s="39"/>
      <c r="C213" s="264" t="s">
        <v>2074</v>
      </c>
      <c r="D213" s="264" t="s">
        <v>331</v>
      </c>
      <c r="E213" s="265" t="s">
        <v>2075</v>
      </c>
      <c r="F213" s="266" t="s">
        <v>2076</v>
      </c>
      <c r="G213" s="267" t="s">
        <v>1782</v>
      </c>
      <c r="H213" s="268">
        <v>6</v>
      </c>
      <c r="I213" s="269"/>
      <c r="J213" s="270">
        <f>ROUND(I213*H213,2)</f>
        <v>0</v>
      </c>
      <c r="K213" s="266" t="s">
        <v>19</v>
      </c>
      <c r="L213" s="271"/>
      <c r="M213" s="272" t="s">
        <v>19</v>
      </c>
      <c r="N213" s="273" t="s">
        <v>43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218</v>
      </c>
      <c r="AT213" s="223" t="s">
        <v>331</v>
      </c>
      <c r="AU213" s="223" t="s">
        <v>81</v>
      </c>
      <c r="AY213" s="17" t="s">
        <v>155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79</v>
      </c>
      <c r="BK213" s="224">
        <f>ROUND(I213*H213,2)</f>
        <v>0</v>
      </c>
      <c r="BL213" s="17" t="s">
        <v>163</v>
      </c>
      <c r="BM213" s="223" t="s">
        <v>2077</v>
      </c>
    </row>
    <row r="214" s="2" customFormat="1" ht="16.5" customHeight="1">
      <c r="A214" s="38"/>
      <c r="B214" s="39"/>
      <c r="C214" s="264" t="s">
        <v>2078</v>
      </c>
      <c r="D214" s="264" t="s">
        <v>331</v>
      </c>
      <c r="E214" s="265" t="s">
        <v>2079</v>
      </c>
      <c r="F214" s="266" t="s">
        <v>2080</v>
      </c>
      <c r="G214" s="267" t="s">
        <v>1782</v>
      </c>
      <c r="H214" s="268">
        <v>6</v>
      </c>
      <c r="I214" s="269"/>
      <c r="J214" s="270">
        <f>ROUND(I214*H214,2)</f>
        <v>0</v>
      </c>
      <c r="K214" s="266" t="s">
        <v>19</v>
      </c>
      <c r="L214" s="271"/>
      <c r="M214" s="272" t="s">
        <v>19</v>
      </c>
      <c r="N214" s="273" t="s">
        <v>43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218</v>
      </c>
      <c r="AT214" s="223" t="s">
        <v>331</v>
      </c>
      <c r="AU214" s="223" t="s">
        <v>81</v>
      </c>
      <c r="AY214" s="17" t="s">
        <v>155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79</v>
      </c>
      <c r="BK214" s="224">
        <f>ROUND(I214*H214,2)</f>
        <v>0</v>
      </c>
      <c r="BL214" s="17" t="s">
        <v>163</v>
      </c>
      <c r="BM214" s="223" t="s">
        <v>2081</v>
      </c>
    </row>
    <row r="215" s="2" customFormat="1" ht="16.5" customHeight="1">
      <c r="A215" s="38"/>
      <c r="B215" s="39"/>
      <c r="C215" s="264" t="s">
        <v>2082</v>
      </c>
      <c r="D215" s="264" t="s">
        <v>331</v>
      </c>
      <c r="E215" s="265" t="s">
        <v>2083</v>
      </c>
      <c r="F215" s="266" t="s">
        <v>2084</v>
      </c>
      <c r="G215" s="267" t="s">
        <v>1782</v>
      </c>
      <c r="H215" s="268">
        <v>12</v>
      </c>
      <c r="I215" s="269"/>
      <c r="J215" s="270">
        <f>ROUND(I215*H215,2)</f>
        <v>0</v>
      </c>
      <c r="K215" s="266" t="s">
        <v>19</v>
      </c>
      <c r="L215" s="271"/>
      <c r="M215" s="272" t="s">
        <v>19</v>
      </c>
      <c r="N215" s="273" t="s">
        <v>43</v>
      </c>
      <c r="O215" s="84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218</v>
      </c>
      <c r="AT215" s="223" t="s">
        <v>331</v>
      </c>
      <c r="AU215" s="223" t="s">
        <v>81</v>
      </c>
      <c r="AY215" s="17" t="s">
        <v>155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79</v>
      </c>
      <c r="BK215" s="224">
        <f>ROUND(I215*H215,2)</f>
        <v>0</v>
      </c>
      <c r="BL215" s="17" t="s">
        <v>163</v>
      </c>
      <c r="BM215" s="223" t="s">
        <v>2085</v>
      </c>
    </row>
    <row r="216" s="2" customFormat="1" ht="16.5" customHeight="1">
      <c r="A216" s="38"/>
      <c r="B216" s="39"/>
      <c r="C216" s="264" t="s">
        <v>2086</v>
      </c>
      <c r="D216" s="264" t="s">
        <v>331</v>
      </c>
      <c r="E216" s="265" t="s">
        <v>2087</v>
      </c>
      <c r="F216" s="266" t="s">
        <v>2088</v>
      </c>
      <c r="G216" s="267" t="s">
        <v>1782</v>
      </c>
      <c r="H216" s="268">
        <v>2</v>
      </c>
      <c r="I216" s="269"/>
      <c r="J216" s="270">
        <f>ROUND(I216*H216,2)</f>
        <v>0</v>
      </c>
      <c r="K216" s="266" t="s">
        <v>19</v>
      </c>
      <c r="L216" s="271"/>
      <c r="M216" s="272" t="s">
        <v>19</v>
      </c>
      <c r="N216" s="273" t="s">
        <v>43</v>
      </c>
      <c r="O216" s="84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218</v>
      </c>
      <c r="AT216" s="223" t="s">
        <v>331</v>
      </c>
      <c r="AU216" s="223" t="s">
        <v>81</v>
      </c>
      <c r="AY216" s="17" t="s">
        <v>155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79</v>
      </c>
      <c r="BK216" s="224">
        <f>ROUND(I216*H216,2)</f>
        <v>0</v>
      </c>
      <c r="BL216" s="17" t="s">
        <v>163</v>
      </c>
      <c r="BM216" s="223" t="s">
        <v>2089</v>
      </c>
    </row>
    <row r="217" s="2" customFormat="1" ht="16.5" customHeight="1">
      <c r="A217" s="38"/>
      <c r="B217" s="39"/>
      <c r="C217" s="264" t="s">
        <v>2090</v>
      </c>
      <c r="D217" s="264" t="s">
        <v>331</v>
      </c>
      <c r="E217" s="265" t="s">
        <v>2091</v>
      </c>
      <c r="F217" s="266" t="s">
        <v>2092</v>
      </c>
      <c r="G217" s="267" t="s">
        <v>1782</v>
      </c>
      <c r="H217" s="268">
        <v>8</v>
      </c>
      <c r="I217" s="269"/>
      <c r="J217" s="270">
        <f>ROUND(I217*H217,2)</f>
        <v>0</v>
      </c>
      <c r="K217" s="266" t="s">
        <v>19</v>
      </c>
      <c r="L217" s="271"/>
      <c r="M217" s="272" t="s">
        <v>19</v>
      </c>
      <c r="N217" s="273" t="s">
        <v>43</v>
      </c>
      <c r="O217" s="84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218</v>
      </c>
      <c r="AT217" s="223" t="s">
        <v>331</v>
      </c>
      <c r="AU217" s="223" t="s">
        <v>81</v>
      </c>
      <c r="AY217" s="17" t="s">
        <v>155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79</v>
      </c>
      <c r="BK217" s="224">
        <f>ROUND(I217*H217,2)</f>
        <v>0</v>
      </c>
      <c r="BL217" s="17" t="s">
        <v>163</v>
      </c>
      <c r="BM217" s="223" t="s">
        <v>2093</v>
      </c>
    </row>
    <row r="218" s="2" customFormat="1" ht="16.5" customHeight="1">
      <c r="A218" s="38"/>
      <c r="B218" s="39"/>
      <c r="C218" s="264" t="s">
        <v>2094</v>
      </c>
      <c r="D218" s="264" t="s">
        <v>331</v>
      </c>
      <c r="E218" s="265" t="s">
        <v>2095</v>
      </c>
      <c r="F218" s="266" t="s">
        <v>2096</v>
      </c>
      <c r="G218" s="267" t="s">
        <v>1782</v>
      </c>
      <c r="H218" s="268">
        <v>6</v>
      </c>
      <c r="I218" s="269"/>
      <c r="J218" s="270">
        <f>ROUND(I218*H218,2)</f>
        <v>0</v>
      </c>
      <c r="K218" s="266" t="s">
        <v>19</v>
      </c>
      <c r="L218" s="271"/>
      <c r="M218" s="272" t="s">
        <v>19</v>
      </c>
      <c r="N218" s="273" t="s">
        <v>43</v>
      </c>
      <c r="O218" s="84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218</v>
      </c>
      <c r="AT218" s="223" t="s">
        <v>331</v>
      </c>
      <c r="AU218" s="223" t="s">
        <v>81</v>
      </c>
      <c r="AY218" s="17" t="s">
        <v>155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79</v>
      </c>
      <c r="BK218" s="224">
        <f>ROUND(I218*H218,2)</f>
        <v>0</v>
      </c>
      <c r="BL218" s="17" t="s">
        <v>163</v>
      </c>
      <c r="BM218" s="223" t="s">
        <v>2097</v>
      </c>
    </row>
    <row r="219" s="2" customFormat="1" ht="16.5" customHeight="1">
      <c r="A219" s="38"/>
      <c r="B219" s="39"/>
      <c r="C219" s="264" t="s">
        <v>2098</v>
      </c>
      <c r="D219" s="264" t="s">
        <v>331</v>
      </c>
      <c r="E219" s="265" t="s">
        <v>2099</v>
      </c>
      <c r="F219" s="266" t="s">
        <v>2100</v>
      </c>
      <c r="G219" s="267" t="s">
        <v>1782</v>
      </c>
      <c r="H219" s="268">
        <v>6</v>
      </c>
      <c r="I219" s="269"/>
      <c r="J219" s="270">
        <f>ROUND(I219*H219,2)</f>
        <v>0</v>
      </c>
      <c r="K219" s="266" t="s">
        <v>19</v>
      </c>
      <c r="L219" s="271"/>
      <c r="M219" s="272" t="s">
        <v>19</v>
      </c>
      <c r="N219" s="273" t="s">
        <v>43</v>
      </c>
      <c r="O219" s="84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218</v>
      </c>
      <c r="AT219" s="223" t="s">
        <v>331</v>
      </c>
      <c r="AU219" s="223" t="s">
        <v>81</v>
      </c>
      <c r="AY219" s="17" t="s">
        <v>155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79</v>
      </c>
      <c r="BK219" s="224">
        <f>ROUND(I219*H219,2)</f>
        <v>0</v>
      </c>
      <c r="BL219" s="17" t="s">
        <v>163</v>
      </c>
      <c r="BM219" s="223" t="s">
        <v>2101</v>
      </c>
    </row>
    <row r="220" s="2" customFormat="1" ht="16.5" customHeight="1">
      <c r="A220" s="38"/>
      <c r="B220" s="39"/>
      <c r="C220" s="264" t="s">
        <v>2102</v>
      </c>
      <c r="D220" s="264" t="s">
        <v>331</v>
      </c>
      <c r="E220" s="265" t="s">
        <v>2103</v>
      </c>
      <c r="F220" s="266" t="s">
        <v>2104</v>
      </c>
      <c r="G220" s="267" t="s">
        <v>1782</v>
      </c>
      <c r="H220" s="268">
        <v>2</v>
      </c>
      <c r="I220" s="269"/>
      <c r="J220" s="270">
        <f>ROUND(I220*H220,2)</f>
        <v>0</v>
      </c>
      <c r="K220" s="266" t="s">
        <v>19</v>
      </c>
      <c r="L220" s="271"/>
      <c r="M220" s="272" t="s">
        <v>19</v>
      </c>
      <c r="N220" s="273" t="s">
        <v>43</v>
      </c>
      <c r="O220" s="84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218</v>
      </c>
      <c r="AT220" s="223" t="s">
        <v>331</v>
      </c>
      <c r="AU220" s="223" t="s">
        <v>81</v>
      </c>
      <c r="AY220" s="17" t="s">
        <v>155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79</v>
      </c>
      <c r="BK220" s="224">
        <f>ROUND(I220*H220,2)</f>
        <v>0</v>
      </c>
      <c r="BL220" s="17" t="s">
        <v>163</v>
      </c>
      <c r="BM220" s="223" t="s">
        <v>2105</v>
      </c>
    </row>
    <row r="221" s="2" customFormat="1" ht="16.5" customHeight="1">
      <c r="A221" s="38"/>
      <c r="B221" s="39"/>
      <c r="C221" s="264" t="s">
        <v>2106</v>
      </c>
      <c r="D221" s="264" t="s">
        <v>331</v>
      </c>
      <c r="E221" s="265" t="s">
        <v>2107</v>
      </c>
      <c r="F221" s="266" t="s">
        <v>2108</v>
      </c>
      <c r="G221" s="267" t="s">
        <v>1782</v>
      </c>
      <c r="H221" s="268">
        <v>4</v>
      </c>
      <c r="I221" s="269"/>
      <c r="J221" s="270">
        <f>ROUND(I221*H221,2)</f>
        <v>0</v>
      </c>
      <c r="K221" s="266" t="s">
        <v>19</v>
      </c>
      <c r="L221" s="271"/>
      <c r="M221" s="272" t="s">
        <v>19</v>
      </c>
      <c r="N221" s="273" t="s">
        <v>43</v>
      </c>
      <c r="O221" s="84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3" t="s">
        <v>218</v>
      </c>
      <c r="AT221" s="223" t="s">
        <v>331</v>
      </c>
      <c r="AU221" s="223" t="s">
        <v>81</v>
      </c>
      <c r="AY221" s="17" t="s">
        <v>155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7" t="s">
        <v>79</v>
      </c>
      <c r="BK221" s="224">
        <f>ROUND(I221*H221,2)</f>
        <v>0</v>
      </c>
      <c r="BL221" s="17" t="s">
        <v>163</v>
      </c>
      <c r="BM221" s="223" t="s">
        <v>2109</v>
      </c>
    </row>
    <row r="222" s="2" customFormat="1" ht="16.5" customHeight="1">
      <c r="A222" s="38"/>
      <c r="B222" s="39"/>
      <c r="C222" s="264" t="s">
        <v>2110</v>
      </c>
      <c r="D222" s="264" t="s">
        <v>331</v>
      </c>
      <c r="E222" s="265" t="s">
        <v>2111</v>
      </c>
      <c r="F222" s="266" t="s">
        <v>2112</v>
      </c>
      <c r="G222" s="267" t="s">
        <v>1782</v>
      </c>
      <c r="H222" s="268">
        <v>30</v>
      </c>
      <c r="I222" s="269"/>
      <c r="J222" s="270">
        <f>ROUND(I222*H222,2)</f>
        <v>0</v>
      </c>
      <c r="K222" s="266" t="s">
        <v>19</v>
      </c>
      <c r="L222" s="271"/>
      <c r="M222" s="272" t="s">
        <v>19</v>
      </c>
      <c r="N222" s="273" t="s">
        <v>43</v>
      </c>
      <c r="O222" s="84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218</v>
      </c>
      <c r="AT222" s="223" t="s">
        <v>331</v>
      </c>
      <c r="AU222" s="223" t="s">
        <v>81</v>
      </c>
      <c r="AY222" s="17" t="s">
        <v>155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79</v>
      </c>
      <c r="BK222" s="224">
        <f>ROUND(I222*H222,2)</f>
        <v>0</v>
      </c>
      <c r="BL222" s="17" t="s">
        <v>163</v>
      </c>
      <c r="BM222" s="223" t="s">
        <v>2113</v>
      </c>
    </row>
    <row r="223" s="2" customFormat="1" ht="16.5" customHeight="1">
      <c r="A223" s="38"/>
      <c r="B223" s="39"/>
      <c r="C223" s="264" t="s">
        <v>2114</v>
      </c>
      <c r="D223" s="264" t="s">
        <v>331</v>
      </c>
      <c r="E223" s="265" t="s">
        <v>2115</v>
      </c>
      <c r="F223" s="266" t="s">
        <v>2116</v>
      </c>
      <c r="G223" s="267" t="s">
        <v>1782</v>
      </c>
      <c r="H223" s="268">
        <v>30</v>
      </c>
      <c r="I223" s="269"/>
      <c r="J223" s="270">
        <f>ROUND(I223*H223,2)</f>
        <v>0</v>
      </c>
      <c r="K223" s="266" t="s">
        <v>19</v>
      </c>
      <c r="L223" s="271"/>
      <c r="M223" s="272" t="s">
        <v>19</v>
      </c>
      <c r="N223" s="273" t="s">
        <v>43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218</v>
      </c>
      <c r="AT223" s="223" t="s">
        <v>331</v>
      </c>
      <c r="AU223" s="223" t="s">
        <v>81</v>
      </c>
      <c r="AY223" s="17" t="s">
        <v>155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79</v>
      </c>
      <c r="BK223" s="224">
        <f>ROUND(I223*H223,2)</f>
        <v>0</v>
      </c>
      <c r="BL223" s="17" t="s">
        <v>163</v>
      </c>
      <c r="BM223" s="223" t="s">
        <v>2117</v>
      </c>
    </row>
    <row r="224" s="2" customFormat="1" ht="16.5" customHeight="1">
      <c r="A224" s="38"/>
      <c r="B224" s="39"/>
      <c r="C224" s="264" t="s">
        <v>2118</v>
      </c>
      <c r="D224" s="264" t="s">
        <v>331</v>
      </c>
      <c r="E224" s="265" t="s">
        <v>2119</v>
      </c>
      <c r="F224" s="266" t="s">
        <v>2120</v>
      </c>
      <c r="G224" s="267" t="s">
        <v>1782</v>
      </c>
      <c r="H224" s="268">
        <v>1</v>
      </c>
      <c r="I224" s="269"/>
      <c r="J224" s="270">
        <f>ROUND(I224*H224,2)</f>
        <v>0</v>
      </c>
      <c r="K224" s="266" t="s">
        <v>19</v>
      </c>
      <c r="L224" s="271"/>
      <c r="M224" s="272" t="s">
        <v>19</v>
      </c>
      <c r="N224" s="273" t="s">
        <v>43</v>
      </c>
      <c r="O224" s="84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218</v>
      </c>
      <c r="AT224" s="223" t="s">
        <v>331</v>
      </c>
      <c r="AU224" s="223" t="s">
        <v>81</v>
      </c>
      <c r="AY224" s="17" t="s">
        <v>155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79</v>
      </c>
      <c r="BK224" s="224">
        <f>ROUND(I224*H224,2)</f>
        <v>0</v>
      </c>
      <c r="BL224" s="17" t="s">
        <v>163</v>
      </c>
      <c r="BM224" s="223" t="s">
        <v>2121</v>
      </c>
    </row>
    <row r="225" s="2" customFormat="1" ht="16.5" customHeight="1">
      <c r="A225" s="38"/>
      <c r="B225" s="39"/>
      <c r="C225" s="264" t="s">
        <v>2122</v>
      </c>
      <c r="D225" s="264" t="s">
        <v>331</v>
      </c>
      <c r="E225" s="265" t="s">
        <v>2123</v>
      </c>
      <c r="F225" s="266" t="s">
        <v>2124</v>
      </c>
      <c r="G225" s="267" t="s">
        <v>1782</v>
      </c>
      <c r="H225" s="268">
        <v>4</v>
      </c>
      <c r="I225" s="269"/>
      <c r="J225" s="270">
        <f>ROUND(I225*H225,2)</f>
        <v>0</v>
      </c>
      <c r="K225" s="266" t="s">
        <v>19</v>
      </c>
      <c r="L225" s="271"/>
      <c r="M225" s="272" t="s">
        <v>19</v>
      </c>
      <c r="N225" s="273" t="s">
        <v>43</v>
      </c>
      <c r="O225" s="84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218</v>
      </c>
      <c r="AT225" s="223" t="s">
        <v>331</v>
      </c>
      <c r="AU225" s="223" t="s">
        <v>81</v>
      </c>
      <c r="AY225" s="17" t="s">
        <v>155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79</v>
      </c>
      <c r="BK225" s="224">
        <f>ROUND(I225*H225,2)</f>
        <v>0</v>
      </c>
      <c r="BL225" s="17" t="s">
        <v>163</v>
      </c>
      <c r="BM225" s="223" t="s">
        <v>2125</v>
      </c>
    </row>
    <row r="226" s="2" customFormat="1" ht="16.5" customHeight="1">
      <c r="A226" s="38"/>
      <c r="B226" s="39"/>
      <c r="C226" s="264" t="s">
        <v>2126</v>
      </c>
      <c r="D226" s="264" t="s">
        <v>331</v>
      </c>
      <c r="E226" s="265" t="s">
        <v>2127</v>
      </c>
      <c r="F226" s="266" t="s">
        <v>2128</v>
      </c>
      <c r="G226" s="267" t="s">
        <v>1782</v>
      </c>
      <c r="H226" s="268">
        <v>8</v>
      </c>
      <c r="I226" s="269"/>
      <c r="J226" s="270">
        <f>ROUND(I226*H226,2)</f>
        <v>0</v>
      </c>
      <c r="K226" s="266" t="s">
        <v>19</v>
      </c>
      <c r="L226" s="271"/>
      <c r="M226" s="272" t="s">
        <v>19</v>
      </c>
      <c r="N226" s="273" t="s">
        <v>43</v>
      </c>
      <c r="O226" s="84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218</v>
      </c>
      <c r="AT226" s="223" t="s">
        <v>331</v>
      </c>
      <c r="AU226" s="223" t="s">
        <v>81</v>
      </c>
      <c r="AY226" s="17" t="s">
        <v>155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79</v>
      </c>
      <c r="BK226" s="224">
        <f>ROUND(I226*H226,2)</f>
        <v>0</v>
      </c>
      <c r="BL226" s="17" t="s">
        <v>163</v>
      </c>
      <c r="BM226" s="223" t="s">
        <v>2129</v>
      </c>
    </row>
    <row r="227" s="2" customFormat="1" ht="16.5" customHeight="1">
      <c r="A227" s="38"/>
      <c r="B227" s="39"/>
      <c r="C227" s="264" t="s">
        <v>2130</v>
      </c>
      <c r="D227" s="264" t="s">
        <v>331</v>
      </c>
      <c r="E227" s="265" t="s">
        <v>2131</v>
      </c>
      <c r="F227" s="266" t="s">
        <v>2132</v>
      </c>
      <c r="G227" s="267" t="s">
        <v>1782</v>
      </c>
      <c r="H227" s="268">
        <v>8</v>
      </c>
      <c r="I227" s="269"/>
      <c r="J227" s="270">
        <f>ROUND(I227*H227,2)</f>
        <v>0</v>
      </c>
      <c r="K227" s="266" t="s">
        <v>19</v>
      </c>
      <c r="L227" s="271"/>
      <c r="M227" s="272" t="s">
        <v>19</v>
      </c>
      <c r="N227" s="273" t="s">
        <v>43</v>
      </c>
      <c r="O227" s="84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218</v>
      </c>
      <c r="AT227" s="223" t="s">
        <v>331</v>
      </c>
      <c r="AU227" s="223" t="s">
        <v>81</v>
      </c>
      <c r="AY227" s="17" t="s">
        <v>155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79</v>
      </c>
      <c r="BK227" s="224">
        <f>ROUND(I227*H227,2)</f>
        <v>0</v>
      </c>
      <c r="BL227" s="17" t="s">
        <v>163</v>
      </c>
      <c r="BM227" s="223" t="s">
        <v>2133</v>
      </c>
    </row>
    <row r="228" s="2" customFormat="1" ht="16.5" customHeight="1">
      <c r="A228" s="38"/>
      <c r="B228" s="39"/>
      <c r="C228" s="264" t="s">
        <v>2134</v>
      </c>
      <c r="D228" s="264" t="s">
        <v>331</v>
      </c>
      <c r="E228" s="265" t="s">
        <v>2135</v>
      </c>
      <c r="F228" s="266" t="s">
        <v>2136</v>
      </c>
      <c r="G228" s="267" t="s">
        <v>1782</v>
      </c>
      <c r="H228" s="268">
        <v>1</v>
      </c>
      <c r="I228" s="269"/>
      <c r="J228" s="270">
        <f>ROUND(I228*H228,2)</f>
        <v>0</v>
      </c>
      <c r="K228" s="266" t="s">
        <v>19</v>
      </c>
      <c r="L228" s="271"/>
      <c r="M228" s="272" t="s">
        <v>19</v>
      </c>
      <c r="N228" s="273" t="s">
        <v>43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218</v>
      </c>
      <c r="AT228" s="223" t="s">
        <v>331</v>
      </c>
      <c r="AU228" s="223" t="s">
        <v>81</v>
      </c>
      <c r="AY228" s="17" t="s">
        <v>155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79</v>
      </c>
      <c r="BK228" s="224">
        <f>ROUND(I228*H228,2)</f>
        <v>0</v>
      </c>
      <c r="BL228" s="17" t="s">
        <v>163</v>
      </c>
      <c r="BM228" s="223" t="s">
        <v>2137</v>
      </c>
    </row>
    <row r="229" s="2" customFormat="1" ht="16.5" customHeight="1">
      <c r="A229" s="38"/>
      <c r="B229" s="39"/>
      <c r="C229" s="264" t="s">
        <v>2138</v>
      </c>
      <c r="D229" s="264" t="s">
        <v>331</v>
      </c>
      <c r="E229" s="265" t="s">
        <v>2139</v>
      </c>
      <c r="F229" s="266" t="s">
        <v>2140</v>
      </c>
      <c r="G229" s="267" t="s">
        <v>1782</v>
      </c>
      <c r="H229" s="268">
        <v>3</v>
      </c>
      <c r="I229" s="269"/>
      <c r="J229" s="270">
        <f>ROUND(I229*H229,2)</f>
        <v>0</v>
      </c>
      <c r="K229" s="266" t="s">
        <v>19</v>
      </c>
      <c r="L229" s="271"/>
      <c r="M229" s="272" t="s">
        <v>19</v>
      </c>
      <c r="N229" s="273" t="s">
        <v>43</v>
      </c>
      <c r="O229" s="84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218</v>
      </c>
      <c r="AT229" s="223" t="s">
        <v>331</v>
      </c>
      <c r="AU229" s="223" t="s">
        <v>81</v>
      </c>
      <c r="AY229" s="17" t="s">
        <v>155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79</v>
      </c>
      <c r="BK229" s="224">
        <f>ROUND(I229*H229,2)</f>
        <v>0</v>
      </c>
      <c r="BL229" s="17" t="s">
        <v>163</v>
      </c>
      <c r="BM229" s="223" t="s">
        <v>2141</v>
      </c>
    </row>
    <row r="230" s="2" customFormat="1" ht="16.5" customHeight="1">
      <c r="A230" s="38"/>
      <c r="B230" s="39"/>
      <c r="C230" s="264" t="s">
        <v>2142</v>
      </c>
      <c r="D230" s="264" t="s">
        <v>331</v>
      </c>
      <c r="E230" s="265" t="s">
        <v>2046</v>
      </c>
      <c r="F230" s="266" t="s">
        <v>2047</v>
      </c>
      <c r="G230" s="267" t="s">
        <v>1782</v>
      </c>
      <c r="H230" s="268">
        <v>2</v>
      </c>
      <c r="I230" s="269"/>
      <c r="J230" s="270">
        <f>ROUND(I230*H230,2)</f>
        <v>0</v>
      </c>
      <c r="K230" s="266" t="s">
        <v>19</v>
      </c>
      <c r="L230" s="271"/>
      <c r="M230" s="272" t="s">
        <v>19</v>
      </c>
      <c r="N230" s="273" t="s">
        <v>43</v>
      </c>
      <c r="O230" s="84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218</v>
      </c>
      <c r="AT230" s="223" t="s">
        <v>331</v>
      </c>
      <c r="AU230" s="223" t="s">
        <v>81</v>
      </c>
      <c r="AY230" s="17" t="s">
        <v>155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79</v>
      </c>
      <c r="BK230" s="224">
        <f>ROUND(I230*H230,2)</f>
        <v>0</v>
      </c>
      <c r="BL230" s="17" t="s">
        <v>163</v>
      </c>
      <c r="BM230" s="223" t="s">
        <v>2143</v>
      </c>
    </row>
    <row r="231" s="2" customFormat="1" ht="16.5" customHeight="1">
      <c r="A231" s="38"/>
      <c r="B231" s="39"/>
      <c r="C231" s="264" t="s">
        <v>2144</v>
      </c>
      <c r="D231" s="264" t="s">
        <v>331</v>
      </c>
      <c r="E231" s="265" t="s">
        <v>2145</v>
      </c>
      <c r="F231" s="266" t="s">
        <v>2146</v>
      </c>
      <c r="G231" s="267" t="s">
        <v>1782</v>
      </c>
      <c r="H231" s="268">
        <v>3</v>
      </c>
      <c r="I231" s="269"/>
      <c r="J231" s="270">
        <f>ROUND(I231*H231,2)</f>
        <v>0</v>
      </c>
      <c r="K231" s="266" t="s">
        <v>19</v>
      </c>
      <c r="L231" s="271"/>
      <c r="M231" s="272" t="s">
        <v>19</v>
      </c>
      <c r="N231" s="273" t="s">
        <v>43</v>
      </c>
      <c r="O231" s="84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218</v>
      </c>
      <c r="AT231" s="223" t="s">
        <v>331</v>
      </c>
      <c r="AU231" s="223" t="s">
        <v>81</v>
      </c>
      <c r="AY231" s="17" t="s">
        <v>155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79</v>
      </c>
      <c r="BK231" s="224">
        <f>ROUND(I231*H231,2)</f>
        <v>0</v>
      </c>
      <c r="BL231" s="17" t="s">
        <v>163</v>
      </c>
      <c r="BM231" s="223" t="s">
        <v>2147</v>
      </c>
    </row>
    <row r="232" s="2" customFormat="1" ht="16.5" customHeight="1">
      <c r="A232" s="38"/>
      <c r="B232" s="39"/>
      <c r="C232" s="264" t="s">
        <v>2148</v>
      </c>
      <c r="D232" s="264" t="s">
        <v>331</v>
      </c>
      <c r="E232" s="265" t="s">
        <v>2149</v>
      </c>
      <c r="F232" s="266" t="s">
        <v>2150</v>
      </c>
      <c r="G232" s="267" t="s">
        <v>1782</v>
      </c>
      <c r="H232" s="268">
        <v>6</v>
      </c>
      <c r="I232" s="269"/>
      <c r="J232" s="270">
        <f>ROUND(I232*H232,2)</f>
        <v>0</v>
      </c>
      <c r="K232" s="266" t="s">
        <v>19</v>
      </c>
      <c r="L232" s="271"/>
      <c r="M232" s="272" t="s">
        <v>19</v>
      </c>
      <c r="N232" s="273" t="s">
        <v>43</v>
      </c>
      <c r="O232" s="84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218</v>
      </c>
      <c r="AT232" s="223" t="s">
        <v>331</v>
      </c>
      <c r="AU232" s="223" t="s">
        <v>81</v>
      </c>
      <c r="AY232" s="17" t="s">
        <v>155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79</v>
      </c>
      <c r="BK232" s="224">
        <f>ROUND(I232*H232,2)</f>
        <v>0</v>
      </c>
      <c r="BL232" s="17" t="s">
        <v>163</v>
      </c>
      <c r="BM232" s="223" t="s">
        <v>2151</v>
      </c>
    </row>
    <row r="233" s="2" customFormat="1" ht="16.5" customHeight="1">
      <c r="A233" s="38"/>
      <c r="B233" s="39"/>
      <c r="C233" s="264" t="s">
        <v>2152</v>
      </c>
      <c r="D233" s="264" t="s">
        <v>331</v>
      </c>
      <c r="E233" s="265" t="s">
        <v>2153</v>
      </c>
      <c r="F233" s="266" t="s">
        <v>2154</v>
      </c>
      <c r="G233" s="267" t="s">
        <v>1782</v>
      </c>
      <c r="H233" s="268">
        <v>4</v>
      </c>
      <c r="I233" s="269"/>
      <c r="J233" s="270">
        <f>ROUND(I233*H233,2)</f>
        <v>0</v>
      </c>
      <c r="K233" s="266" t="s">
        <v>19</v>
      </c>
      <c r="L233" s="271"/>
      <c r="M233" s="272" t="s">
        <v>19</v>
      </c>
      <c r="N233" s="273" t="s">
        <v>43</v>
      </c>
      <c r="O233" s="84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218</v>
      </c>
      <c r="AT233" s="223" t="s">
        <v>331</v>
      </c>
      <c r="AU233" s="223" t="s">
        <v>81</v>
      </c>
      <c r="AY233" s="17" t="s">
        <v>155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79</v>
      </c>
      <c r="BK233" s="224">
        <f>ROUND(I233*H233,2)</f>
        <v>0</v>
      </c>
      <c r="BL233" s="17" t="s">
        <v>163</v>
      </c>
      <c r="BM233" s="223" t="s">
        <v>2155</v>
      </c>
    </row>
    <row r="234" s="2" customFormat="1" ht="16.5" customHeight="1">
      <c r="A234" s="38"/>
      <c r="B234" s="39"/>
      <c r="C234" s="264" t="s">
        <v>2156</v>
      </c>
      <c r="D234" s="264" t="s">
        <v>331</v>
      </c>
      <c r="E234" s="265" t="s">
        <v>2157</v>
      </c>
      <c r="F234" s="266" t="s">
        <v>2158</v>
      </c>
      <c r="G234" s="267" t="s">
        <v>1782</v>
      </c>
      <c r="H234" s="268">
        <v>6</v>
      </c>
      <c r="I234" s="269"/>
      <c r="J234" s="270">
        <f>ROUND(I234*H234,2)</f>
        <v>0</v>
      </c>
      <c r="K234" s="266" t="s">
        <v>19</v>
      </c>
      <c r="L234" s="271"/>
      <c r="M234" s="272" t="s">
        <v>19</v>
      </c>
      <c r="N234" s="273" t="s">
        <v>43</v>
      </c>
      <c r="O234" s="84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218</v>
      </c>
      <c r="AT234" s="223" t="s">
        <v>331</v>
      </c>
      <c r="AU234" s="223" t="s">
        <v>81</v>
      </c>
      <c r="AY234" s="17" t="s">
        <v>155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79</v>
      </c>
      <c r="BK234" s="224">
        <f>ROUND(I234*H234,2)</f>
        <v>0</v>
      </c>
      <c r="BL234" s="17" t="s">
        <v>163</v>
      </c>
      <c r="BM234" s="223" t="s">
        <v>2159</v>
      </c>
    </row>
    <row r="235" s="2" customFormat="1" ht="16.5" customHeight="1">
      <c r="A235" s="38"/>
      <c r="B235" s="39"/>
      <c r="C235" s="264" t="s">
        <v>2160</v>
      </c>
      <c r="D235" s="264" t="s">
        <v>331</v>
      </c>
      <c r="E235" s="265" t="s">
        <v>2161</v>
      </c>
      <c r="F235" s="266" t="s">
        <v>2162</v>
      </c>
      <c r="G235" s="267" t="s">
        <v>1782</v>
      </c>
      <c r="H235" s="268">
        <v>8</v>
      </c>
      <c r="I235" s="269"/>
      <c r="J235" s="270">
        <f>ROUND(I235*H235,2)</f>
        <v>0</v>
      </c>
      <c r="K235" s="266" t="s">
        <v>19</v>
      </c>
      <c r="L235" s="271"/>
      <c r="M235" s="272" t="s">
        <v>19</v>
      </c>
      <c r="N235" s="273" t="s">
        <v>43</v>
      </c>
      <c r="O235" s="84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218</v>
      </c>
      <c r="AT235" s="223" t="s">
        <v>331</v>
      </c>
      <c r="AU235" s="223" t="s">
        <v>81</v>
      </c>
      <c r="AY235" s="17" t="s">
        <v>155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79</v>
      </c>
      <c r="BK235" s="224">
        <f>ROUND(I235*H235,2)</f>
        <v>0</v>
      </c>
      <c r="BL235" s="17" t="s">
        <v>163</v>
      </c>
      <c r="BM235" s="223" t="s">
        <v>2163</v>
      </c>
    </row>
    <row r="236" s="2" customFormat="1" ht="16.5" customHeight="1">
      <c r="A236" s="38"/>
      <c r="B236" s="39"/>
      <c r="C236" s="264" t="s">
        <v>2164</v>
      </c>
      <c r="D236" s="264" t="s">
        <v>331</v>
      </c>
      <c r="E236" s="265" t="s">
        <v>2165</v>
      </c>
      <c r="F236" s="266" t="s">
        <v>2166</v>
      </c>
      <c r="G236" s="267" t="s">
        <v>1782</v>
      </c>
      <c r="H236" s="268">
        <v>2</v>
      </c>
      <c r="I236" s="269"/>
      <c r="J236" s="270">
        <f>ROUND(I236*H236,2)</f>
        <v>0</v>
      </c>
      <c r="K236" s="266" t="s">
        <v>19</v>
      </c>
      <c r="L236" s="271"/>
      <c r="M236" s="272" t="s">
        <v>19</v>
      </c>
      <c r="N236" s="273" t="s">
        <v>43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218</v>
      </c>
      <c r="AT236" s="223" t="s">
        <v>331</v>
      </c>
      <c r="AU236" s="223" t="s">
        <v>81</v>
      </c>
      <c r="AY236" s="17" t="s">
        <v>155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79</v>
      </c>
      <c r="BK236" s="224">
        <f>ROUND(I236*H236,2)</f>
        <v>0</v>
      </c>
      <c r="BL236" s="17" t="s">
        <v>163</v>
      </c>
      <c r="BM236" s="223" t="s">
        <v>2167</v>
      </c>
    </row>
    <row r="237" s="2" customFormat="1" ht="16.5" customHeight="1">
      <c r="A237" s="38"/>
      <c r="B237" s="39"/>
      <c r="C237" s="264" t="s">
        <v>2168</v>
      </c>
      <c r="D237" s="264" t="s">
        <v>331</v>
      </c>
      <c r="E237" s="265" t="s">
        <v>2169</v>
      </c>
      <c r="F237" s="266" t="s">
        <v>2170</v>
      </c>
      <c r="G237" s="267" t="s">
        <v>1782</v>
      </c>
      <c r="H237" s="268">
        <v>2</v>
      </c>
      <c r="I237" s="269"/>
      <c r="J237" s="270">
        <f>ROUND(I237*H237,2)</f>
        <v>0</v>
      </c>
      <c r="K237" s="266" t="s">
        <v>19</v>
      </c>
      <c r="L237" s="271"/>
      <c r="M237" s="272" t="s">
        <v>19</v>
      </c>
      <c r="N237" s="273" t="s">
        <v>43</v>
      </c>
      <c r="O237" s="84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218</v>
      </c>
      <c r="AT237" s="223" t="s">
        <v>331</v>
      </c>
      <c r="AU237" s="223" t="s">
        <v>81</v>
      </c>
      <c r="AY237" s="17" t="s">
        <v>155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79</v>
      </c>
      <c r="BK237" s="224">
        <f>ROUND(I237*H237,2)</f>
        <v>0</v>
      </c>
      <c r="BL237" s="17" t="s">
        <v>163</v>
      </c>
      <c r="BM237" s="223" t="s">
        <v>2171</v>
      </c>
    </row>
    <row r="238" s="2" customFormat="1" ht="16.5" customHeight="1">
      <c r="A238" s="38"/>
      <c r="B238" s="39"/>
      <c r="C238" s="264" t="s">
        <v>2172</v>
      </c>
      <c r="D238" s="264" t="s">
        <v>331</v>
      </c>
      <c r="E238" s="265" t="s">
        <v>2173</v>
      </c>
      <c r="F238" s="266" t="s">
        <v>2174</v>
      </c>
      <c r="G238" s="267" t="s">
        <v>1782</v>
      </c>
      <c r="H238" s="268">
        <v>12</v>
      </c>
      <c r="I238" s="269"/>
      <c r="J238" s="270">
        <f>ROUND(I238*H238,2)</f>
        <v>0</v>
      </c>
      <c r="K238" s="266" t="s">
        <v>19</v>
      </c>
      <c r="L238" s="271"/>
      <c r="M238" s="272" t="s">
        <v>19</v>
      </c>
      <c r="N238" s="273" t="s">
        <v>43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218</v>
      </c>
      <c r="AT238" s="223" t="s">
        <v>331</v>
      </c>
      <c r="AU238" s="223" t="s">
        <v>81</v>
      </c>
      <c r="AY238" s="17" t="s">
        <v>155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79</v>
      </c>
      <c r="BK238" s="224">
        <f>ROUND(I238*H238,2)</f>
        <v>0</v>
      </c>
      <c r="BL238" s="17" t="s">
        <v>163</v>
      </c>
      <c r="BM238" s="223" t="s">
        <v>2175</v>
      </c>
    </row>
    <row r="239" s="2" customFormat="1" ht="16.5" customHeight="1">
      <c r="A239" s="38"/>
      <c r="B239" s="39"/>
      <c r="C239" s="264" t="s">
        <v>2176</v>
      </c>
      <c r="D239" s="264" t="s">
        <v>331</v>
      </c>
      <c r="E239" s="265" t="s">
        <v>2177</v>
      </c>
      <c r="F239" s="266" t="s">
        <v>2178</v>
      </c>
      <c r="G239" s="267" t="s">
        <v>1782</v>
      </c>
      <c r="H239" s="268">
        <v>2</v>
      </c>
      <c r="I239" s="269"/>
      <c r="J239" s="270">
        <f>ROUND(I239*H239,2)</f>
        <v>0</v>
      </c>
      <c r="K239" s="266" t="s">
        <v>19</v>
      </c>
      <c r="L239" s="271"/>
      <c r="M239" s="272" t="s">
        <v>19</v>
      </c>
      <c r="N239" s="273" t="s">
        <v>43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218</v>
      </c>
      <c r="AT239" s="223" t="s">
        <v>331</v>
      </c>
      <c r="AU239" s="223" t="s">
        <v>81</v>
      </c>
      <c r="AY239" s="17" t="s">
        <v>155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79</v>
      </c>
      <c r="BK239" s="224">
        <f>ROUND(I239*H239,2)</f>
        <v>0</v>
      </c>
      <c r="BL239" s="17" t="s">
        <v>163</v>
      </c>
      <c r="BM239" s="223" t="s">
        <v>2179</v>
      </c>
    </row>
    <row r="240" s="2" customFormat="1" ht="16.5" customHeight="1">
      <c r="A240" s="38"/>
      <c r="B240" s="39"/>
      <c r="C240" s="264" t="s">
        <v>2180</v>
      </c>
      <c r="D240" s="264" t="s">
        <v>331</v>
      </c>
      <c r="E240" s="265" t="s">
        <v>2181</v>
      </c>
      <c r="F240" s="266" t="s">
        <v>2182</v>
      </c>
      <c r="G240" s="267" t="s">
        <v>1782</v>
      </c>
      <c r="H240" s="268">
        <v>6</v>
      </c>
      <c r="I240" s="269"/>
      <c r="J240" s="270">
        <f>ROUND(I240*H240,2)</f>
        <v>0</v>
      </c>
      <c r="K240" s="266" t="s">
        <v>19</v>
      </c>
      <c r="L240" s="271"/>
      <c r="M240" s="272" t="s">
        <v>19</v>
      </c>
      <c r="N240" s="273" t="s">
        <v>43</v>
      </c>
      <c r="O240" s="84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218</v>
      </c>
      <c r="AT240" s="223" t="s">
        <v>331</v>
      </c>
      <c r="AU240" s="223" t="s">
        <v>81</v>
      </c>
      <c r="AY240" s="17" t="s">
        <v>155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79</v>
      </c>
      <c r="BK240" s="224">
        <f>ROUND(I240*H240,2)</f>
        <v>0</v>
      </c>
      <c r="BL240" s="17" t="s">
        <v>163</v>
      </c>
      <c r="BM240" s="223" t="s">
        <v>2183</v>
      </c>
    </row>
    <row r="241" s="2" customFormat="1" ht="21.75" customHeight="1">
      <c r="A241" s="38"/>
      <c r="B241" s="39"/>
      <c r="C241" s="264" t="s">
        <v>2184</v>
      </c>
      <c r="D241" s="264" t="s">
        <v>331</v>
      </c>
      <c r="E241" s="265" t="s">
        <v>2185</v>
      </c>
      <c r="F241" s="266" t="s">
        <v>2186</v>
      </c>
      <c r="G241" s="267" t="s">
        <v>1782</v>
      </c>
      <c r="H241" s="268">
        <v>1</v>
      </c>
      <c r="I241" s="269"/>
      <c r="J241" s="270">
        <f>ROUND(I241*H241,2)</f>
        <v>0</v>
      </c>
      <c r="K241" s="266" t="s">
        <v>19</v>
      </c>
      <c r="L241" s="271"/>
      <c r="M241" s="272" t="s">
        <v>19</v>
      </c>
      <c r="N241" s="273" t="s">
        <v>43</v>
      </c>
      <c r="O241" s="84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218</v>
      </c>
      <c r="AT241" s="223" t="s">
        <v>331</v>
      </c>
      <c r="AU241" s="223" t="s">
        <v>81</v>
      </c>
      <c r="AY241" s="17" t="s">
        <v>155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79</v>
      </c>
      <c r="BK241" s="224">
        <f>ROUND(I241*H241,2)</f>
        <v>0</v>
      </c>
      <c r="BL241" s="17" t="s">
        <v>163</v>
      </c>
      <c r="BM241" s="223" t="s">
        <v>2187</v>
      </c>
    </row>
    <row r="242" s="2" customFormat="1" ht="16.5" customHeight="1">
      <c r="A242" s="38"/>
      <c r="B242" s="39"/>
      <c r="C242" s="264" t="s">
        <v>2188</v>
      </c>
      <c r="D242" s="264" t="s">
        <v>331</v>
      </c>
      <c r="E242" s="265" t="s">
        <v>2189</v>
      </c>
      <c r="F242" s="266" t="s">
        <v>2190</v>
      </c>
      <c r="G242" s="267" t="s">
        <v>1782</v>
      </c>
      <c r="H242" s="268">
        <v>1</v>
      </c>
      <c r="I242" s="269"/>
      <c r="J242" s="270">
        <f>ROUND(I242*H242,2)</f>
        <v>0</v>
      </c>
      <c r="K242" s="266" t="s">
        <v>19</v>
      </c>
      <c r="L242" s="271"/>
      <c r="M242" s="272" t="s">
        <v>19</v>
      </c>
      <c r="N242" s="273" t="s">
        <v>43</v>
      </c>
      <c r="O242" s="84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218</v>
      </c>
      <c r="AT242" s="223" t="s">
        <v>331</v>
      </c>
      <c r="AU242" s="223" t="s">
        <v>81</v>
      </c>
      <c r="AY242" s="17" t="s">
        <v>155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79</v>
      </c>
      <c r="BK242" s="224">
        <f>ROUND(I242*H242,2)</f>
        <v>0</v>
      </c>
      <c r="BL242" s="17" t="s">
        <v>163</v>
      </c>
      <c r="BM242" s="223" t="s">
        <v>2191</v>
      </c>
    </row>
    <row r="243" s="2" customFormat="1" ht="16.5" customHeight="1">
      <c r="A243" s="38"/>
      <c r="B243" s="39"/>
      <c r="C243" s="264" t="s">
        <v>2192</v>
      </c>
      <c r="D243" s="264" t="s">
        <v>331</v>
      </c>
      <c r="E243" s="265" t="s">
        <v>2193</v>
      </c>
      <c r="F243" s="266" t="s">
        <v>2194</v>
      </c>
      <c r="G243" s="267" t="s">
        <v>1782</v>
      </c>
      <c r="H243" s="268">
        <v>1</v>
      </c>
      <c r="I243" s="269"/>
      <c r="J243" s="270">
        <f>ROUND(I243*H243,2)</f>
        <v>0</v>
      </c>
      <c r="K243" s="266" t="s">
        <v>19</v>
      </c>
      <c r="L243" s="271"/>
      <c r="M243" s="272" t="s">
        <v>19</v>
      </c>
      <c r="N243" s="273" t="s">
        <v>43</v>
      </c>
      <c r="O243" s="84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218</v>
      </c>
      <c r="AT243" s="223" t="s">
        <v>331</v>
      </c>
      <c r="AU243" s="223" t="s">
        <v>81</v>
      </c>
      <c r="AY243" s="17" t="s">
        <v>155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79</v>
      </c>
      <c r="BK243" s="224">
        <f>ROUND(I243*H243,2)</f>
        <v>0</v>
      </c>
      <c r="BL243" s="17" t="s">
        <v>163</v>
      </c>
      <c r="BM243" s="223" t="s">
        <v>2195</v>
      </c>
    </row>
    <row r="244" s="2" customFormat="1" ht="16.5" customHeight="1">
      <c r="A244" s="38"/>
      <c r="B244" s="39"/>
      <c r="C244" s="264" t="s">
        <v>2196</v>
      </c>
      <c r="D244" s="264" t="s">
        <v>331</v>
      </c>
      <c r="E244" s="265" t="s">
        <v>2197</v>
      </c>
      <c r="F244" s="266" t="s">
        <v>2198</v>
      </c>
      <c r="G244" s="267" t="s">
        <v>1782</v>
      </c>
      <c r="H244" s="268">
        <v>1</v>
      </c>
      <c r="I244" s="269"/>
      <c r="J244" s="270">
        <f>ROUND(I244*H244,2)</f>
        <v>0</v>
      </c>
      <c r="K244" s="266" t="s">
        <v>19</v>
      </c>
      <c r="L244" s="271"/>
      <c r="M244" s="272" t="s">
        <v>19</v>
      </c>
      <c r="N244" s="273" t="s">
        <v>43</v>
      </c>
      <c r="O244" s="84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218</v>
      </c>
      <c r="AT244" s="223" t="s">
        <v>331</v>
      </c>
      <c r="AU244" s="223" t="s">
        <v>81</v>
      </c>
      <c r="AY244" s="17" t="s">
        <v>155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79</v>
      </c>
      <c r="BK244" s="224">
        <f>ROUND(I244*H244,2)</f>
        <v>0</v>
      </c>
      <c r="BL244" s="17" t="s">
        <v>163</v>
      </c>
      <c r="BM244" s="223" t="s">
        <v>2199</v>
      </c>
    </row>
    <row r="245" s="2" customFormat="1" ht="16.5" customHeight="1">
      <c r="A245" s="38"/>
      <c r="B245" s="39"/>
      <c r="C245" s="264" t="s">
        <v>2200</v>
      </c>
      <c r="D245" s="264" t="s">
        <v>331</v>
      </c>
      <c r="E245" s="265" t="s">
        <v>2201</v>
      </c>
      <c r="F245" s="266" t="s">
        <v>2202</v>
      </c>
      <c r="G245" s="267" t="s">
        <v>1782</v>
      </c>
      <c r="H245" s="268">
        <v>2</v>
      </c>
      <c r="I245" s="269"/>
      <c r="J245" s="270">
        <f>ROUND(I245*H245,2)</f>
        <v>0</v>
      </c>
      <c r="K245" s="266" t="s">
        <v>19</v>
      </c>
      <c r="L245" s="271"/>
      <c r="M245" s="272" t="s">
        <v>19</v>
      </c>
      <c r="N245" s="273" t="s">
        <v>43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218</v>
      </c>
      <c r="AT245" s="223" t="s">
        <v>331</v>
      </c>
      <c r="AU245" s="223" t="s">
        <v>81</v>
      </c>
      <c r="AY245" s="17" t="s">
        <v>155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79</v>
      </c>
      <c r="BK245" s="224">
        <f>ROUND(I245*H245,2)</f>
        <v>0</v>
      </c>
      <c r="BL245" s="17" t="s">
        <v>163</v>
      </c>
      <c r="BM245" s="223" t="s">
        <v>2203</v>
      </c>
    </row>
    <row r="246" s="2" customFormat="1" ht="16.5" customHeight="1">
      <c r="A246" s="38"/>
      <c r="B246" s="39"/>
      <c r="C246" s="264" t="s">
        <v>2204</v>
      </c>
      <c r="D246" s="264" t="s">
        <v>331</v>
      </c>
      <c r="E246" s="265" t="s">
        <v>2205</v>
      </c>
      <c r="F246" s="266" t="s">
        <v>1742</v>
      </c>
      <c r="G246" s="267" t="s">
        <v>1782</v>
      </c>
      <c r="H246" s="268">
        <v>3</v>
      </c>
      <c r="I246" s="269"/>
      <c r="J246" s="270">
        <f>ROUND(I246*H246,2)</f>
        <v>0</v>
      </c>
      <c r="K246" s="266" t="s">
        <v>19</v>
      </c>
      <c r="L246" s="271"/>
      <c r="M246" s="272" t="s">
        <v>19</v>
      </c>
      <c r="N246" s="273" t="s">
        <v>43</v>
      </c>
      <c r="O246" s="84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218</v>
      </c>
      <c r="AT246" s="223" t="s">
        <v>331</v>
      </c>
      <c r="AU246" s="223" t="s">
        <v>81</v>
      </c>
      <c r="AY246" s="17" t="s">
        <v>155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79</v>
      </c>
      <c r="BK246" s="224">
        <f>ROUND(I246*H246,2)</f>
        <v>0</v>
      </c>
      <c r="BL246" s="17" t="s">
        <v>163</v>
      </c>
      <c r="BM246" s="223" t="s">
        <v>2206</v>
      </c>
    </row>
    <row r="247" s="2" customFormat="1" ht="24.15" customHeight="1">
      <c r="A247" s="38"/>
      <c r="B247" s="39"/>
      <c r="C247" s="264" t="s">
        <v>2207</v>
      </c>
      <c r="D247" s="264" t="s">
        <v>331</v>
      </c>
      <c r="E247" s="265" t="s">
        <v>2208</v>
      </c>
      <c r="F247" s="266" t="s">
        <v>2209</v>
      </c>
      <c r="G247" s="267" t="s">
        <v>1782</v>
      </c>
      <c r="H247" s="268">
        <v>8</v>
      </c>
      <c r="I247" s="269"/>
      <c r="J247" s="270">
        <f>ROUND(I247*H247,2)</f>
        <v>0</v>
      </c>
      <c r="K247" s="266" t="s">
        <v>19</v>
      </c>
      <c r="L247" s="271"/>
      <c r="M247" s="272" t="s">
        <v>19</v>
      </c>
      <c r="N247" s="273" t="s">
        <v>43</v>
      </c>
      <c r="O247" s="84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218</v>
      </c>
      <c r="AT247" s="223" t="s">
        <v>331</v>
      </c>
      <c r="AU247" s="223" t="s">
        <v>81</v>
      </c>
      <c r="AY247" s="17" t="s">
        <v>155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79</v>
      </c>
      <c r="BK247" s="224">
        <f>ROUND(I247*H247,2)</f>
        <v>0</v>
      </c>
      <c r="BL247" s="17" t="s">
        <v>163</v>
      </c>
      <c r="BM247" s="223" t="s">
        <v>2210</v>
      </c>
    </row>
    <row r="248" s="2" customFormat="1">
      <c r="A248" s="38"/>
      <c r="B248" s="39"/>
      <c r="C248" s="40"/>
      <c r="D248" s="232" t="s">
        <v>185</v>
      </c>
      <c r="E248" s="40"/>
      <c r="F248" s="263" t="s">
        <v>2211</v>
      </c>
      <c r="G248" s="40"/>
      <c r="H248" s="40"/>
      <c r="I248" s="227"/>
      <c r="J248" s="40"/>
      <c r="K248" s="40"/>
      <c r="L248" s="44"/>
      <c r="M248" s="228"/>
      <c r="N248" s="229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185</v>
      </c>
      <c r="AU248" s="17" t="s">
        <v>81</v>
      </c>
    </row>
    <row r="249" s="2" customFormat="1" ht="16.5" customHeight="1">
      <c r="A249" s="38"/>
      <c r="B249" s="39"/>
      <c r="C249" s="264" t="s">
        <v>2212</v>
      </c>
      <c r="D249" s="264" t="s">
        <v>331</v>
      </c>
      <c r="E249" s="265" t="s">
        <v>2213</v>
      </c>
      <c r="F249" s="266" t="s">
        <v>2214</v>
      </c>
      <c r="G249" s="267" t="s">
        <v>267</v>
      </c>
      <c r="H249" s="268">
        <v>1</v>
      </c>
      <c r="I249" s="269"/>
      <c r="J249" s="270">
        <f>ROUND(I249*H249,2)</f>
        <v>0</v>
      </c>
      <c r="K249" s="266" t="s">
        <v>19</v>
      </c>
      <c r="L249" s="271"/>
      <c r="M249" s="272" t="s">
        <v>19</v>
      </c>
      <c r="N249" s="273" t="s">
        <v>43</v>
      </c>
      <c r="O249" s="84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218</v>
      </c>
      <c r="AT249" s="223" t="s">
        <v>331</v>
      </c>
      <c r="AU249" s="223" t="s">
        <v>81</v>
      </c>
      <c r="AY249" s="17" t="s">
        <v>155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79</v>
      </c>
      <c r="BK249" s="224">
        <f>ROUND(I249*H249,2)</f>
        <v>0</v>
      </c>
      <c r="BL249" s="17" t="s">
        <v>163</v>
      </c>
      <c r="BM249" s="223" t="s">
        <v>2215</v>
      </c>
    </row>
    <row r="250" s="2" customFormat="1" ht="16.5" customHeight="1">
      <c r="A250" s="38"/>
      <c r="B250" s="39"/>
      <c r="C250" s="212" t="s">
        <v>2216</v>
      </c>
      <c r="D250" s="212" t="s">
        <v>158</v>
      </c>
      <c r="E250" s="213" t="s">
        <v>2217</v>
      </c>
      <c r="F250" s="214" t="s">
        <v>2218</v>
      </c>
      <c r="G250" s="215" t="s">
        <v>267</v>
      </c>
      <c r="H250" s="216">
        <v>1</v>
      </c>
      <c r="I250" s="217"/>
      <c r="J250" s="218">
        <f>ROUND(I250*H250,2)</f>
        <v>0</v>
      </c>
      <c r="K250" s="214" t="s">
        <v>19</v>
      </c>
      <c r="L250" s="44"/>
      <c r="M250" s="219" t="s">
        <v>19</v>
      </c>
      <c r="N250" s="220" t="s">
        <v>43</v>
      </c>
      <c r="O250" s="84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163</v>
      </c>
      <c r="AT250" s="223" t="s">
        <v>158</v>
      </c>
      <c r="AU250" s="223" t="s">
        <v>81</v>
      </c>
      <c r="AY250" s="17" t="s">
        <v>155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79</v>
      </c>
      <c r="BK250" s="224">
        <f>ROUND(I250*H250,2)</f>
        <v>0</v>
      </c>
      <c r="BL250" s="17" t="s">
        <v>163</v>
      </c>
      <c r="BM250" s="223" t="s">
        <v>2219</v>
      </c>
    </row>
    <row r="251" s="2" customFormat="1" ht="16.5" customHeight="1">
      <c r="A251" s="38"/>
      <c r="B251" s="39"/>
      <c r="C251" s="212" t="s">
        <v>2220</v>
      </c>
      <c r="D251" s="212" t="s">
        <v>158</v>
      </c>
      <c r="E251" s="213" t="s">
        <v>2221</v>
      </c>
      <c r="F251" s="214" t="s">
        <v>2222</v>
      </c>
      <c r="G251" s="215" t="s">
        <v>267</v>
      </c>
      <c r="H251" s="216">
        <v>1</v>
      </c>
      <c r="I251" s="217"/>
      <c r="J251" s="218">
        <f>ROUND(I251*H251,2)</f>
        <v>0</v>
      </c>
      <c r="K251" s="214" t="s">
        <v>19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163</v>
      </c>
      <c r="AT251" s="223" t="s">
        <v>158</v>
      </c>
      <c r="AU251" s="223" t="s">
        <v>81</v>
      </c>
      <c r="AY251" s="17" t="s">
        <v>155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79</v>
      </c>
      <c r="BK251" s="224">
        <f>ROUND(I251*H251,2)</f>
        <v>0</v>
      </c>
      <c r="BL251" s="17" t="s">
        <v>163</v>
      </c>
      <c r="BM251" s="223" t="s">
        <v>2223</v>
      </c>
    </row>
    <row r="252" s="12" customFormat="1" ht="22.8" customHeight="1">
      <c r="A252" s="12"/>
      <c r="B252" s="196"/>
      <c r="C252" s="197"/>
      <c r="D252" s="198" t="s">
        <v>71</v>
      </c>
      <c r="E252" s="210" t="s">
        <v>2224</v>
      </c>
      <c r="F252" s="210" t="s">
        <v>2225</v>
      </c>
      <c r="G252" s="197"/>
      <c r="H252" s="197"/>
      <c r="I252" s="200"/>
      <c r="J252" s="211">
        <f>BK252</f>
        <v>0</v>
      </c>
      <c r="K252" s="197"/>
      <c r="L252" s="202"/>
      <c r="M252" s="203"/>
      <c r="N252" s="204"/>
      <c r="O252" s="204"/>
      <c r="P252" s="205">
        <f>SUM(P253:P268)</f>
        <v>0</v>
      </c>
      <c r="Q252" s="204"/>
      <c r="R252" s="205">
        <f>SUM(R253:R268)</f>
        <v>0</v>
      </c>
      <c r="S252" s="204"/>
      <c r="T252" s="206">
        <f>SUM(T253:T268)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7" t="s">
        <v>81</v>
      </c>
      <c r="AT252" s="208" t="s">
        <v>71</v>
      </c>
      <c r="AU252" s="208" t="s">
        <v>79</v>
      </c>
      <c r="AY252" s="207" t="s">
        <v>155</v>
      </c>
      <c r="BK252" s="209">
        <f>SUM(BK253:BK268)</f>
        <v>0</v>
      </c>
    </row>
    <row r="253" s="2" customFormat="1" ht="16.5" customHeight="1">
      <c r="A253" s="38"/>
      <c r="B253" s="39"/>
      <c r="C253" s="212" t="s">
        <v>2226</v>
      </c>
      <c r="D253" s="212" t="s">
        <v>158</v>
      </c>
      <c r="E253" s="213" t="s">
        <v>2227</v>
      </c>
      <c r="F253" s="214" t="s">
        <v>2228</v>
      </c>
      <c r="G253" s="215" t="s">
        <v>1782</v>
      </c>
      <c r="H253" s="216">
        <v>6</v>
      </c>
      <c r="I253" s="217"/>
      <c r="J253" s="218">
        <f>ROUND(I253*H253,2)</f>
        <v>0</v>
      </c>
      <c r="K253" s="214" t="s">
        <v>19</v>
      </c>
      <c r="L253" s="44"/>
      <c r="M253" s="219" t="s">
        <v>19</v>
      </c>
      <c r="N253" s="220" t="s">
        <v>43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163</v>
      </c>
      <c r="AT253" s="223" t="s">
        <v>158</v>
      </c>
      <c r="AU253" s="223" t="s">
        <v>81</v>
      </c>
      <c r="AY253" s="17" t="s">
        <v>155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79</v>
      </c>
      <c r="BK253" s="224">
        <f>ROUND(I253*H253,2)</f>
        <v>0</v>
      </c>
      <c r="BL253" s="17" t="s">
        <v>163</v>
      </c>
      <c r="BM253" s="223" t="s">
        <v>2229</v>
      </c>
    </row>
    <row r="254" s="2" customFormat="1" ht="24.15" customHeight="1">
      <c r="A254" s="38"/>
      <c r="B254" s="39"/>
      <c r="C254" s="264" t="s">
        <v>2230</v>
      </c>
      <c r="D254" s="264" t="s">
        <v>331</v>
      </c>
      <c r="E254" s="265" t="s">
        <v>2231</v>
      </c>
      <c r="F254" s="266" t="s">
        <v>2232</v>
      </c>
      <c r="G254" s="267" t="s">
        <v>1782</v>
      </c>
      <c r="H254" s="268">
        <v>12</v>
      </c>
      <c r="I254" s="269"/>
      <c r="J254" s="270">
        <f>ROUND(I254*H254,2)</f>
        <v>0</v>
      </c>
      <c r="K254" s="266" t="s">
        <v>19</v>
      </c>
      <c r="L254" s="271"/>
      <c r="M254" s="272" t="s">
        <v>19</v>
      </c>
      <c r="N254" s="273" t="s">
        <v>43</v>
      </c>
      <c r="O254" s="84"/>
      <c r="P254" s="221">
        <f>O254*H254</f>
        <v>0</v>
      </c>
      <c r="Q254" s="221">
        <v>0</v>
      </c>
      <c r="R254" s="221">
        <f>Q254*H254</f>
        <v>0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218</v>
      </c>
      <c r="AT254" s="223" t="s">
        <v>331</v>
      </c>
      <c r="AU254" s="223" t="s">
        <v>81</v>
      </c>
      <c r="AY254" s="17" t="s">
        <v>155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79</v>
      </c>
      <c r="BK254" s="224">
        <f>ROUND(I254*H254,2)</f>
        <v>0</v>
      </c>
      <c r="BL254" s="17" t="s">
        <v>163</v>
      </c>
      <c r="BM254" s="223" t="s">
        <v>2233</v>
      </c>
    </row>
    <row r="255" s="2" customFormat="1" ht="16.5" customHeight="1">
      <c r="A255" s="38"/>
      <c r="B255" s="39"/>
      <c r="C255" s="264" t="s">
        <v>2234</v>
      </c>
      <c r="D255" s="264" t="s">
        <v>331</v>
      </c>
      <c r="E255" s="265" t="s">
        <v>2235</v>
      </c>
      <c r="F255" s="266" t="s">
        <v>2236</v>
      </c>
      <c r="G255" s="267" t="s">
        <v>1782</v>
      </c>
      <c r="H255" s="268">
        <v>12</v>
      </c>
      <c r="I255" s="269"/>
      <c r="J255" s="270">
        <f>ROUND(I255*H255,2)</f>
        <v>0</v>
      </c>
      <c r="K255" s="266" t="s">
        <v>19</v>
      </c>
      <c r="L255" s="271"/>
      <c r="M255" s="272" t="s">
        <v>19</v>
      </c>
      <c r="N255" s="273" t="s">
        <v>43</v>
      </c>
      <c r="O255" s="84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218</v>
      </c>
      <c r="AT255" s="223" t="s">
        <v>331</v>
      </c>
      <c r="AU255" s="223" t="s">
        <v>81</v>
      </c>
      <c r="AY255" s="17" t="s">
        <v>155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79</v>
      </c>
      <c r="BK255" s="224">
        <f>ROUND(I255*H255,2)</f>
        <v>0</v>
      </c>
      <c r="BL255" s="17" t="s">
        <v>163</v>
      </c>
      <c r="BM255" s="223" t="s">
        <v>2237</v>
      </c>
    </row>
    <row r="256" s="2" customFormat="1" ht="16.5" customHeight="1">
      <c r="A256" s="38"/>
      <c r="B256" s="39"/>
      <c r="C256" s="264" t="s">
        <v>2238</v>
      </c>
      <c r="D256" s="264" t="s">
        <v>331</v>
      </c>
      <c r="E256" s="265" t="s">
        <v>2239</v>
      </c>
      <c r="F256" s="266" t="s">
        <v>2240</v>
      </c>
      <c r="G256" s="267" t="s">
        <v>1782</v>
      </c>
      <c r="H256" s="268">
        <v>6</v>
      </c>
      <c r="I256" s="269"/>
      <c r="J256" s="270">
        <f>ROUND(I256*H256,2)</f>
        <v>0</v>
      </c>
      <c r="K256" s="266" t="s">
        <v>19</v>
      </c>
      <c r="L256" s="271"/>
      <c r="M256" s="272" t="s">
        <v>19</v>
      </c>
      <c r="N256" s="273" t="s">
        <v>43</v>
      </c>
      <c r="O256" s="84"/>
      <c r="P256" s="221">
        <f>O256*H256</f>
        <v>0</v>
      </c>
      <c r="Q256" s="221">
        <v>0</v>
      </c>
      <c r="R256" s="221">
        <f>Q256*H256</f>
        <v>0</v>
      </c>
      <c r="S256" s="221">
        <v>0</v>
      </c>
      <c r="T256" s="22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3" t="s">
        <v>218</v>
      </c>
      <c r="AT256" s="223" t="s">
        <v>331</v>
      </c>
      <c r="AU256" s="223" t="s">
        <v>81</v>
      </c>
      <c r="AY256" s="17" t="s">
        <v>155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79</v>
      </c>
      <c r="BK256" s="224">
        <f>ROUND(I256*H256,2)</f>
        <v>0</v>
      </c>
      <c r="BL256" s="17" t="s">
        <v>163</v>
      </c>
      <c r="BM256" s="223" t="s">
        <v>2241</v>
      </c>
    </row>
    <row r="257" s="2" customFormat="1" ht="16.5" customHeight="1">
      <c r="A257" s="38"/>
      <c r="B257" s="39"/>
      <c r="C257" s="264" t="s">
        <v>2242</v>
      </c>
      <c r="D257" s="264" t="s">
        <v>331</v>
      </c>
      <c r="E257" s="265" t="s">
        <v>2243</v>
      </c>
      <c r="F257" s="266" t="s">
        <v>2244</v>
      </c>
      <c r="G257" s="267" t="s">
        <v>1782</v>
      </c>
      <c r="H257" s="268">
        <v>60</v>
      </c>
      <c r="I257" s="269"/>
      <c r="J257" s="270">
        <f>ROUND(I257*H257,2)</f>
        <v>0</v>
      </c>
      <c r="K257" s="266" t="s">
        <v>19</v>
      </c>
      <c r="L257" s="271"/>
      <c r="M257" s="272" t="s">
        <v>19</v>
      </c>
      <c r="N257" s="273" t="s">
        <v>43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218</v>
      </c>
      <c r="AT257" s="223" t="s">
        <v>331</v>
      </c>
      <c r="AU257" s="223" t="s">
        <v>81</v>
      </c>
      <c r="AY257" s="17" t="s">
        <v>155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79</v>
      </c>
      <c r="BK257" s="224">
        <f>ROUND(I257*H257,2)</f>
        <v>0</v>
      </c>
      <c r="BL257" s="17" t="s">
        <v>163</v>
      </c>
      <c r="BM257" s="223" t="s">
        <v>2245</v>
      </c>
    </row>
    <row r="258" s="2" customFormat="1" ht="24.15" customHeight="1">
      <c r="A258" s="38"/>
      <c r="B258" s="39"/>
      <c r="C258" s="264" t="s">
        <v>2246</v>
      </c>
      <c r="D258" s="264" t="s">
        <v>331</v>
      </c>
      <c r="E258" s="265" t="s">
        <v>2247</v>
      </c>
      <c r="F258" s="266" t="s">
        <v>2248</v>
      </c>
      <c r="G258" s="267" t="s">
        <v>1782</v>
      </c>
      <c r="H258" s="268">
        <v>240</v>
      </c>
      <c r="I258" s="269"/>
      <c r="J258" s="270">
        <f>ROUND(I258*H258,2)</f>
        <v>0</v>
      </c>
      <c r="K258" s="266" t="s">
        <v>19</v>
      </c>
      <c r="L258" s="271"/>
      <c r="M258" s="272" t="s">
        <v>19</v>
      </c>
      <c r="N258" s="273" t="s">
        <v>43</v>
      </c>
      <c r="O258" s="84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218</v>
      </c>
      <c r="AT258" s="223" t="s">
        <v>331</v>
      </c>
      <c r="AU258" s="223" t="s">
        <v>81</v>
      </c>
      <c r="AY258" s="17" t="s">
        <v>155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79</v>
      </c>
      <c r="BK258" s="224">
        <f>ROUND(I258*H258,2)</f>
        <v>0</v>
      </c>
      <c r="BL258" s="17" t="s">
        <v>163</v>
      </c>
      <c r="BM258" s="223" t="s">
        <v>2249</v>
      </c>
    </row>
    <row r="259" s="2" customFormat="1" ht="24.15" customHeight="1">
      <c r="A259" s="38"/>
      <c r="B259" s="39"/>
      <c r="C259" s="264" t="s">
        <v>2250</v>
      </c>
      <c r="D259" s="264" t="s">
        <v>331</v>
      </c>
      <c r="E259" s="265" t="s">
        <v>2251</v>
      </c>
      <c r="F259" s="266" t="s">
        <v>2252</v>
      </c>
      <c r="G259" s="267" t="s">
        <v>1782</v>
      </c>
      <c r="H259" s="268">
        <v>480</v>
      </c>
      <c r="I259" s="269"/>
      <c r="J259" s="270">
        <f>ROUND(I259*H259,2)</f>
        <v>0</v>
      </c>
      <c r="K259" s="266" t="s">
        <v>19</v>
      </c>
      <c r="L259" s="271"/>
      <c r="M259" s="272" t="s">
        <v>19</v>
      </c>
      <c r="N259" s="273" t="s">
        <v>43</v>
      </c>
      <c r="O259" s="84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218</v>
      </c>
      <c r="AT259" s="223" t="s">
        <v>331</v>
      </c>
      <c r="AU259" s="223" t="s">
        <v>81</v>
      </c>
      <c r="AY259" s="17" t="s">
        <v>155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79</v>
      </c>
      <c r="BK259" s="224">
        <f>ROUND(I259*H259,2)</f>
        <v>0</v>
      </c>
      <c r="BL259" s="17" t="s">
        <v>163</v>
      </c>
      <c r="BM259" s="223" t="s">
        <v>2253</v>
      </c>
    </row>
    <row r="260" s="2" customFormat="1" ht="24.15" customHeight="1">
      <c r="A260" s="38"/>
      <c r="B260" s="39"/>
      <c r="C260" s="264" t="s">
        <v>2254</v>
      </c>
      <c r="D260" s="264" t="s">
        <v>331</v>
      </c>
      <c r="E260" s="265" t="s">
        <v>2255</v>
      </c>
      <c r="F260" s="266" t="s">
        <v>2256</v>
      </c>
      <c r="G260" s="267" t="s">
        <v>1782</v>
      </c>
      <c r="H260" s="268">
        <v>60</v>
      </c>
      <c r="I260" s="269"/>
      <c r="J260" s="270">
        <f>ROUND(I260*H260,2)</f>
        <v>0</v>
      </c>
      <c r="K260" s="266" t="s">
        <v>19</v>
      </c>
      <c r="L260" s="271"/>
      <c r="M260" s="272" t="s">
        <v>19</v>
      </c>
      <c r="N260" s="273" t="s">
        <v>43</v>
      </c>
      <c r="O260" s="84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218</v>
      </c>
      <c r="AT260" s="223" t="s">
        <v>331</v>
      </c>
      <c r="AU260" s="223" t="s">
        <v>81</v>
      </c>
      <c r="AY260" s="17" t="s">
        <v>155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79</v>
      </c>
      <c r="BK260" s="224">
        <f>ROUND(I260*H260,2)</f>
        <v>0</v>
      </c>
      <c r="BL260" s="17" t="s">
        <v>163</v>
      </c>
      <c r="BM260" s="223" t="s">
        <v>2257</v>
      </c>
    </row>
    <row r="261" s="2" customFormat="1" ht="21.75" customHeight="1">
      <c r="A261" s="38"/>
      <c r="B261" s="39"/>
      <c r="C261" s="264" t="s">
        <v>2258</v>
      </c>
      <c r="D261" s="264" t="s">
        <v>331</v>
      </c>
      <c r="E261" s="265" t="s">
        <v>2259</v>
      </c>
      <c r="F261" s="266" t="s">
        <v>2260</v>
      </c>
      <c r="G261" s="267" t="s">
        <v>1782</v>
      </c>
      <c r="H261" s="268">
        <v>60</v>
      </c>
      <c r="I261" s="269"/>
      <c r="J261" s="270">
        <f>ROUND(I261*H261,2)</f>
        <v>0</v>
      </c>
      <c r="K261" s="266" t="s">
        <v>19</v>
      </c>
      <c r="L261" s="271"/>
      <c r="M261" s="272" t="s">
        <v>19</v>
      </c>
      <c r="N261" s="273" t="s">
        <v>43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218</v>
      </c>
      <c r="AT261" s="223" t="s">
        <v>331</v>
      </c>
      <c r="AU261" s="223" t="s">
        <v>81</v>
      </c>
      <c r="AY261" s="17" t="s">
        <v>155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79</v>
      </c>
      <c r="BK261" s="224">
        <f>ROUND(I261*H261,2)</f>
        <v>0</v>
      </c>
      <c r="BL261" s="17" t="s">
        <v>163</v>
      </c>
      <c r="BM261" s="223" t="s">
        <v>2261</v>
      </c>
    </row>
    <row r="262" s="2" customFormat="1" ht="16.5" customHeight="1">
      <c r="A262" s="38"/>
      <c r="B262" s="39"/>
      <c r="C262" s="264" t="s">
        <v>2262</v>
      </c>
      <c r="D262" s="264" t="s">
        <v>331</v>
      </c>
      <c r="E262" s="265" t="s">
        <v>2263</v>
      </c>
      <c r="F262" s="266" t="s">
        <v>2264</v>
      </c>
      <c r="G262" s="267" t="s">
        <v>1782</v>
      </c>
      <c r="H262" s="268">
        <v>60</v>
      </c>
      <c r="I262" s="269"/>
      <c r="J262" s="270">
        <f>ROUND(I262*H262,2)</f>
        <v>0</v>
      </c>
      <c r="K262" s="266" t="s">
        <v>19</v>
      </c>
      <c r="L262" s="271"/>
      <c r="M262" s="272" t="s">
        <v>19</v>
      </c>
      <c r="N262" s="273" t="s">
        <v>43</v>
      </c>
      <c r="O262" s="84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218</v>
      </c>
      <c r="AT262" s="223" t="s">
        <v>331</v>
      </c>
      <c r="AU262" s="223" t="s">
        <v>81</v>
      </c>
      <c r="AY262" s="17" t="s">
        <v>155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79</v>
      </c>
      <c r="BK262" s="224">
        <f>ROUND(I262*H262,2)</f>
        <v>0</v>
      </c>
      <c r="BL262" s="17" t="s">
        <v>163</v>
      </c>
      <c r="BM262" s="223" t="s">
        <v>2265</v>
      </c>
    </row>
    <row r="263" s="2" customFormat="1" ht="16.5" customHeight="1">
      <c r="A263" s="38"/>
      <c r="B263" s="39"/>
      <c r="C263" s="264" t="s">
        <v>2266</v>
      </c>
      <c r="D263" s="264" t="s">
        <v>331</v>
      </c>
      <c r="E263" s="265" t="s">
        <v>2267</v>
      </c>
      <c r="F263" s="266" t="s">
        <v>2268</v>
      </c>
      <c r="G263" s="267" t="s">
        <v>1782</v>
      </c>
      <c r="H263" s="268">
        <v>60</v>
      </c>
      <c r="I263" s="269"/>
      <c r="J263" s="270">
        <f>ROUND(I263*H263,2)</f>
        <v>0</v>
      </c>
      <c r="K263" s="266" t="s">
        <v>19</v>
      </c>
      <c r="L263" s="271"/>
      <c r="M263" s="272" t="s">
        <v>19</v>
      </c>
      <c r="N263" s="273" t="s">
        <v>43</v>
      </c>
      <c r="O263" s="84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218</v>
      </c>
      <c r="AT263" s="223" t="s">
        <v>331</v>
      </c>
      <c r="AU263" s="223" t="s">
        <v>81</v>
      </c>
      <c r="AY263" s="17" t="s">
        <v>155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79</v>
      </c>
      <c r="BK263" s="224">
        <f>ROUND(I263*H263,2)</f>
        <v>0</v>
      </c>
      <c r="BL263" s="17" t="s">
        <v>163</v>
      </c>
      <c r="BM263" s="223" t="s">
        <v>2269</v>
      </c>
    </row>
    <row r="264" s="2" customFormat="1" ht="16.5" customHeight="1">
      <c r="A264" s="38"/>
      <c r="B264" s="39"/>
      <c r="C264" s="264" t="s">
        <v>2270</v>
      </c>
      <c r="D264" s="264" t="s">
        <v>331</v>
      </c>
      <c r="E264" s="265" t="s">
        <v>2271</v>
      </c>
      <c r="F264" s="266" t="s">
        <v>2272</v>
      </c>
      <c r="G264" s="267" t="s">
        <v>1782</v>
      </c>
      <c r="H264" s="268">
        <v>6</v>
      </c>
      <c r="I264" s="269"/>
      <c r="J264" s="270">
        <f>ROUND(I264*H264,2)</f>
        <v>0</v>
      </c>
      <c r="K264" s="266" t="s">
        <v>19</v>
      </c>
      <c r="L264" s="271"/>
      <c r="M264" s="272" t="s">
        <v>19</v>
      </c>
      <c r="N264" s="273" t="s">
        <v>43</v>
      </c>
      <c r="O264" s="84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218</v>
      </c>
      <c r="AT264" s="223" t="s">
        <v>331</v>
      </c>
      <c r="AU264" s="223" t="s">
        <v>81</v>
      </c>
      <c r="AY264" s="17" t="s">
        <v>155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79</v>
      </c>
      <c r="BK264" s="224">
        <f>ROUND(I264*H264,2)</f>
        <v>0</v>
      </c>
      <c r="BL264" s="17" t="s">
        <v>163</v>
      </c>
      <c r="BM264" s="223" t="s">
        <v>2273</v>
      </c>
    </row>
    <row r="265" s="2" customFormat="1" ht="16.5" customHeight="1">
      <c r="A265" s="38"/>
      <c r="B265" s="39"/>
      <c r="C265" s="264" t="s">
        <v>2274</v>
      </c>
      <c r="D265" s="264" t="s">
        <v>331</v>
      </c>
      <c r="E265" s="265" t="s">
        <v>2275</v>
      </c>
      <c r="F265" s="266" t="s">
        <v>2276</v>
      </c>
      <c r="G265" s="267" t="s">
        <v>1782</v>
      </c>
      <c r="H265" s="268">
        <v>6</v>
      </c>
      <c r="I265" s="269"/>
      <c r="J265" s="270">
        <f>ROUND(I265*H265,2)</f>
        <v>0</v>
      </c>
      <c r="K265" s="266" t="s">
        <v>19</v>
      </c>
      <c r="L265" s="271"/>
      <c r="M265" s="272" t="s">
        <v>19</v>
      </c>
      <c r="N265" s="273" t="s">
        <v>43</v>
      </c>
      <c r="O265" s="84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218</v>
      </c>
      <c r="AT265" s="223" t="s">
        <v>331</v>
      </c>
      <c r="AU265" s="223" t="s">
        <v>81</v>
      </c>
      <c r="AY265" s="17" t="s">
        <v>155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79</v>
      </c>
      <c r="BK265" s="224">
        <f>ROUND(I265*H265,2)</f>
        <v>0</v>
      </c>
      <c r="BL265" s="17" t="s">
        <v>163</v>
      </c>
      <c r="BM265" s="223" t="s">
        <v>2277</v>
      </c>
    </row>
    <row r="266" s="2" customFormat="1" ht="16.5" customHeight="1">
      <c r="A266" s="38"/>
      <c r="B266" s="39"/>
      <c r="C266" s="264" t="s">
        <v>2278</v>
      </c>
      <c r="D266" s="264" t="s">
        <v>331</v>
      </c>
      <c r="E266" s="265" t="s">
        <v>2279</v>
      </c>
      <c r="F266" s="266" t="s">
        <v>2280</v>
      </c>
      <c r="G266" s="267" t="s">
        <v>1782</v>
      </c>
      <c r="H266" s="268">
        <v>6</v>
      </c>
      <c r="I266" s="269"/>
      <c r="J266" s="270">
        <f>ROUND(I266*H266,2)</f>
        <v>0</v>
      </c>
      <c r="K266" s="266" t="s">
        <v>19</v>
      </c>
      <c r="L266" s="271"/>
      <c r="M266" s="272" t="s">
        <v>19</v>
      </c>
      <c r="N266" s="273" t="s">
        <v>43</v>
      </c>
      <c r="O266" s="84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218</v>
      </c>
      <c r="AT266" s="223" t="s">
        <v>331</v>
      </c>
      <c r="AU266" s="223" t="s">
        <v>81</v>
      </c>
      <c r="AY266" s="17" t="s">
        <v>155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79</v>
      </c>
      <c r="BK266" s="224">
        <f>ROUND(I266*H266,2)</f>
        <v>0</v>
      </c>
      <c r="BL266" s="17" t="s">
        <v>163</v>
      </c>
      <c r="BM266" s="223" t="s">
        <v>2281</v>
      </c>
    </row>
    <row r="267" s="2" customFormat="1" ht="16.5" customHeight="1">
      <c r="A267" s="38"/>
      <c r="B267" s="39"/>
      <c r="C267" s="264" t="s">
        <v>2282</v>
      </c>
      <c r="D267" s="264" t="s">
        <v>331</v>
      </c>
      <c r="E267" s="265" t="s">
        <v>2283</v>
      </c>
      <c r="F267" s="266" t="s">
        <v>2284</v>
      </c>
      <c r="G267" s="267" t="s">
        <v>1782</v>
      </c>
      <c r="H267" s="268">
        <v>6</v>
      </c>
      <c r="I267" s="269"/>
      <c r="J267" s="270">
        <f>ROUND(I267*H267,2)</f>
        <v>0</v>
      </c>
      <c r="K267" s="266" t="s">
        <v>19</v>
      </c>
      <c r="L267" s="271"/>
      <c r="M267" s="272" t="s">
        <v>19</v>
      </c>
      <c r="N267" s="273" t="s">
        <v>43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218</v>
      </c>
      <c r="AT267" s="223" t="s">
        <v>331</v>
      </c>
      <c r="AU267" s="223" t="s">
        <v>81</v>
      </c>
      <c r="AY267" s="17" t="s">
        <v>155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79</v>
      </c>
      <c r="BK267" s="224">
        <f>ROUND(I267*H267,2)</f>
        <v>0</v>
      </c>
      <c r="BL267" s="17" t="s">
        <v>163</v>
      </c>
      <c r="BM267" s="223" t="s">
        <v>2285</v>
      </c>
    </row>
    <row r="268" s="2" customFormat="1" ht="16.5" customHeight="1">
      <c r="A268" s="38"/>
      <c r="B268" s="39"/>
      <c r="C268" s="264" t="s">
        <v>2286</v>
      </c>
      <c r="D268" s="264" t="s">
        <v>331</v>
      </c>
      <c r="E268" s="265" t="s">
        <v>2287</v>
      </c>
      <c r="F268" s="266" t="s">
        <v>2288</v>
      </c>
      <c r="G268" s="267" t="s">
        <v>1782</v>
      </c>
      <c r="H268" s="268">
        <v>240</v>
      </c>
      <c r="I268" s="269"/>
      <c r="J268" s="270">
        <f>ROUND(I268*H268,2)</f>
        <v>0</v>
      </c>
      <c r="K268" s="266" t="s">
        <v>19</v>
      </c>
      <c r="L268" s="271"/>
      <c r="M268" s="272" t="s">
        <v>19</v>
      </c>
      <c r="N268" s="273" t="s">
        <v>43</v>
      </c>
      <c r="O268" s="84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3" t="s">
        <v>218</v>
      </c>
      <c r="AT268" s="223" t="s">
        <v>331</v>
      </c>
      <c r="AU268" s="223" t="s">
        <v>81</v>
      </c>
      <c r="AY268" s="17" t="s">
        <v>155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79</v>
      </c>
      <c r="BK268" s="224">
        <f>ROUND(I268*H268,2)</f>
        <v>0</v>
      </c>
      <c r="BL268" s="17" t="s">
        <v>163</v>
      </c>
      <c r="BM268" s="223" t="s">
        <v>2289</v>
      </c>
    </row>
    <row r="269" s="12" customFormat="1" ht="22.8" customHeight="1">
      <c r="A269" s="12"/>
      <c r="B269" s="196"/>
      <c r="C269" s="197"/>
      <c r="D269" s="198" t="s">
        <v>71</v>
      </c>
      <c r="E269" s="210" t="s">
        <v>2290</v>
      </c>
      <c r="F269" s="210" t="s">
        <v>2291</v>
      </c>
      <c r="G269" s="197"/>
      <c r="H269" s="197"/>
      <c r="I269" s="200"/>
      <c r="J269" s="211">
        <f>BK269</f>
        <v>0</v>
      </c>
      <c r="K269" s="197"/>
      <c r="L269" s="202"/>
      <c r="M269" s="203"/>
      <c r="N269" s="204"/>
      <c r="O269" s="204"/>
      <c r="P269" s="205">
        <f>SUM(P270:P289)</f>
        <v>0</v>
      </c>
      <c r="Q269" s="204"/>
      <c r="R269" s="205">
        <f>SUM(R270:R289)</f>
        <v>0</v>
      </c>
      <c r="S269" s="204"/>
      <c r="T269" s="206">
        <f>SUM(T270:T289)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7" t="s">
        <v>81</v>
      </c>
      <c r="AT269" s="208" t="s">
        <v>71</v>
      </c>
      <c r="AU269" s="208" t="s">
        <v>79</v>
      </c>
      <c r="AY269" s="207" t="s">
        <v>155</v>
      </c>
      <c r="BK269" s="209">
        <f>SUM(BK270:BK289)</f>
        <v>0</v>
      </c>
    </row>
    <row r="270" s="2" customFormat="1" ht="16.5" customHeight="1">
      <c r="A270" s="38"/>
      <c r="B270" s="39"/>
      <c r="C270" s="212" t="s">
        <v>2292</v>
      </c>
      <c r="D270" s="212" t="s">
        <v>158</v>
      </c>
      <c r="E270" s="213" t="s">
        <v>2293</v>
      </c>
      <c r="F270" s="214" t="s">
        <v>2294</v>
      </c>
      <c r="G270" s="215" t="s">
        <v>1782</v>
      </c>
      <c r="H270" s="216">
        <v>1</v>
      </c>
      <c r="I270" s="217"/>
      <c r="J270" s="218">
        <f>ROUND(I270*H270,2)</f>
        <v>0</v>
      </c>
      <c r="K270" s="214" t="s">
        <v>19</v>
      </c>
      <c r="L270" s="44"/>
      <c r="M270" s="219" t="s">
        <v>19</v>
      </c>
      <c r="N270" s="220" t="s">
        <v>43</v>
      </c>
      <c r="O270" s="84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163</v>
      </c>
      <c r="AT270" s="223" t="s">
        <v>158</v>
      </c>
      <c r="AU270" s="223" t="s">
        <v>81</v>
      </c>
      <c r="AY270" s="17" t="s">
        <v>155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79</v>
      </c>
      <c r="BK270" s="224">
        <f>ROUND(I270*H270,2)</f>
        <v>0</v>
      </c>
      <c r="BL270" s="17" t="s">
        <v>163</v>
      </c>
      <c r="BM270" s="223" t="s">
        <v>2295</v>
      </c>
    </row>
    <row r="271" s="2" customFormat="1">
      <c r="A271" s="38"/>
      <c r="B271" s="39"/>
      <c r="C271" s="40"/>
      <c r="D271" s="232" t="s">
        <v>185</v>
      </c>
      <c r="E271" s="40"/>
      <c r="F271" s="263" t="s">
        <v>2296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185</v>
      </c>
      <c r="AU271" s="17" t="s">
        <v>81</v>
      </c>
    </row>
    <row r="272" s="2" customFormat="1" ht="24.15" customHeight="1">
      <c r="A272" s="38"/>
      <c r="B272" s="39"/>
      <c r="C272" s="264" t="s">
        <v>2297</v>
      </c>
      <c r="D272" s="264" t="s">
        <v>331</v>
      </c>
      <c r="E272" s="265" t="s">
        <v>2298</v>
      </c>
      <c r="F272" s="266" t="s">
        <v>2299</v>
      </c>
      <c r="G272" s="267" t="s">
        <v>1782</v>
      </c>
      <c r="H272" s="268">
        <v>3</v>
      </c>
      <c r="I272" s="269"/>
      <c r="J272" s="270">
        <f>ROUND(I272*H272,2)</f>
        <v>0</v>
      </c>
      <c r="K272" s="266" t="s">
        <v>19</v>
      </c>
      <c r="L272" s="271"/>
      <c r="M272" s="272" t="s">
        <v>19</v>
      </c>
      <c r="N272" s="273" t="s">
        <v>43</v>
      </c>
      <c r="O272" s="84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218</v>
      </c>
      <c r="AT272" s="223" t="s">
        <v>331</v>
      </c>
      <c r="AU272" s="223" t="s">
        <v>81</v>
      </c>
      <c r="AY272" s="17" t="s">
        <v>155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79</v>
      </c>
      <c r="BK272" s="224">
        <f>ROUND(I272*H272,2)</f>
        <v>0</v>
      </c>
      <c r="BL272" s="17" t="s">
        <v>163</v>
      </c>
      <c r="BM272" s="223" t="s">
        <v>2300</v>
      </c>
    </row>
    <row r="273" s="2" customFormat="1" ht="24.15" customHeight="1">
      <c r="A273" s="38"/>
      <c r="B273" s="39"/>
      <c r="C273" s="264" t="s">
        <v>2301</v>
      </c>
      <c r="D273" s="264" t="s">
        <v>331</v>
      </c>
      <c r="E273" s="265" t="s">
        <v>2302</v>
      </c>
      <c r="F273" s="266" t="s">
        <v>2303</v>
      </c>
      <c r="G273" s="267" t="s">
        <v>1782</v>
      </c>
      <c r="H273" s="268">
        <v>3</v>
      </c>
      <c r="I273" s="269"/>
      <c r="J273" s="270">
        <f>ROUND(I273*H273,2)</f>
        <v>0</v>
      </c>
      <c r="K273" s="266" t="s">
        <v>19</v>
      </c>
      <c r="L273" s="271"/>
      <c r="M273" s="272" t="s">
        <v>19</v>
      </c>
      <c r="N273" s="273" t="s">
        <v>43</v>
      </c>
      <c r="O273" s="84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218</v>
      </c>
      <c r="AT273" s="223" t="s">
        <v>331</v>
      </c>
      <c r="AU273" s="223" t="s">
        <v>81</v>
      </c>
      <c r="AY273" s="17" t="s">
        <v>155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79</v>
      </c>
      <c r="BK273" s="224">
        <f>ROUND(I273*H273,2)</f>
        <v>0</v>
      </c>
      <c r="BL273" s="17" t="s">
        <v>163</v>
      </c>
      <c r="BM273" s="223" t="s">
        <v>2304</v>
      </c>
    </row>
    <row r="274" s="2" customFormat="1" ht="16.5" customHeight="1">
      <c r="A274" s="38"/>
      <c r="B274" s="39"/>
      <c r="C274" s="264" t="s">
        <v>2305</v>
      </c>
      <c r="D274" s="264" t="s">
        <v>331</v>
      </c>
      <c r="E274" s="265" t="s">
        <v>2306</v>
      </c>
      <c r="F274" s="266" t="s">
        <v>2240</v>
      </c>
      <c r="G274" s="267" t="s">
        <v>1782</v>
      </c>
      <c r="H274" s="268">
        <v>6</v>
      </c>
      <c r="I274" s="269"/>
      <c r="J274" s="270">
        <f>ROUND(I274*H274,2)</f>
        <v>0</v>
      </c>
      <c r="K274" s="266" t="s">
        <v>19</v>
      </c>
      <c r="L274" s="271"/>
      <c r="M274" s="272" t="s">
        <v>19</v>
      </c>
      <c r="N274" s="273" t="s">
        <v>43</v>
      </c>
      <c r="O274" s="84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218</v>
      </c>
      <c r="AT274" s="223" t="s">
        <v>331</v>
      </c>
      <c r="AU274" s="223" t="s">
        <v>81</v>
      </c>
      <c r="AY274" s="17" t="s">
        <v>155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79</v>
      </c>
      <c r="BK274" s="224">
        <f>ROUND(I274*H274,2)</f>
        <v>0</v>
      </c>
      <c r="BL274" s="17" t="s">
        <v>163</v>
      </c>
      <c r="BM274" s="223" t="s">
        <v>2307</v>
      </c>
    </row>
    <row r="275" s="2" customFormat="1" ht="16.5" customHeight="1">
      <c r="A275" s="38"/>
      <c r="B275" s="39"/>
      <c r="C275" s="264" t="s">
        <v>2308</v>
      </c>
      <c r="D275" s="264" t="s">
        <v>331</v>
      </c>
      <c r="E275" s="265" t="s">
        <v>2309</v>
      </c>
      <c r="F275" s="266" t="s">
        <v>2310</v>
      </c>
      <c r="G275" s="267" t="s">
        <v>1782</v>
      </c>
      <c r="H275" s="268">
        <v>4</v>
      </c>
      <c r="I275" s="269"/>
      <c r="J275" s="270">
        <f>ROUND(I275*H275,2)</f>
        <v>0</v>
      </c>
      <c r="K275" s="266" t="s">
        <v>19</v>
      </c>
      <c r="L275" s="271"/>
      <c r="M275" s="272" t="s">
        <v>19</v>
      </c>
      <c r="N275" s="273" t="s">
        <v>43</v>
      </c>
      <c r="O275" s="84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3" t="s">
        <v>218</v>
      </c>
      <c r="AT275" s="223" t="s">
        <v>331</v>
      </c>
      <c r="AU275" s="223" t="s">
        <v>81</v>
      </c>
      <c r="AY275" s="17" t="s">
        <v>155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7" t="s">
        <v>79</v>
      </c>
      <c r="BK275" s="224">
        <f>ROUND(I275*H275,2)</f>
        <v>0</v>
      </c>
      <c r="BL275" s="17" t="s">
        <v>163</v>
      </c>
      <c r="BM275" s="223" t="s">
        <v>2311</v>
      </c>
    </row>
    <row r="276" s="2" customFormat="1" ht="24.15" customHeight="1">
      <c r="A276" s="38"/>
      <c r="B276" s="39"/>
      <c r="C276" s="264" t="s">
        <v>2312</v>
      </c>
      <c r="D276" s="264" t="s">
        <v>331</v>
      </c>
      <c r="E276" s="265" t="s">
        <v>2247</v>
      </c>
      <c r="F276" s="266" t="s">
        <v>2248</v>
      </c>
      <c r="G276" s="267" t="s">
        <v>1782</v>
      </c>
      <c r="H276" s="268">
        <v>40</v>
      </c>
      <c r="I276" s="269"/>
      <c r="J276" s="270">
        <f>ROUND(I276*H276,2)</f>
        <v>0</v>
      </c>
      <c r="K276" s="266" t="s">
        <v>19</v>
      </c>
      <c r="L276" s="271"/>
      <c r="M276" s="272" t="s">
        <v>19</v>
      </c>
      <c r="N276" s="273" t="s">
        <v>43</v>
      </c>
      <c r="O276" s="84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3" t="s">
        <v>218</v>
      </c>
      <c r="AT276" s="223" t="s">
        <v>331</v>
      </c>
      <c r="AU276" s="223" t="s">
        <v>81</v>
      </c>
      <c r="AY276" s="17" t="s">
        <v>155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79</v>
      </c>
      <c r="BK276" s="224">
        <f>ROUND(I276*H276,2)</f>
        <v>0</v>
      </c>
      <c r="BL276" s="17" t="s">
        <v>163</v>
      </c>
      <c r="BM276" s="223" t="s">
        <v>2313</v>
      </c>
    </row>
    <row r="277" s="2" customFormat="1" ht="24.15" customHeight="1">
      <c r="A277" s="38"/>
      <c r="B277" s="39"/>
      <c r="C277" s="264" t="s">
        <v>2314</v>
      </c>
      <c r="D277" s="264" t="s">
        <v>331</v>
      </c>
      <c r="E277" s="265" t="s">
        <v>2251</v>
      </c>
      <c r="F277" s="266" t="s">
        <v>2252</v>
      </c>
      <c r="G277" s="267" t="s">
        <v>1782</v>
      </c>
      <c r="H277" s="268">
        <v>40</v>
      </c>
      <c r="I277" s="269"/>
      <c r="J277" s="270">
        <f>ROUND(I277*H277,2)</f>
        <v>0</v>
      </c>
      <c r="K277" s="266" t="s">
        <v>19</v>
      </c>
      <c r="L277" s="271"/>
      <c r="M277" s="272" t="s">
        <v>19</v>
      </c>
      <c r="N277" s="273" t="s">
        <v>43</v>
      </c>
      <c r="O277" s="84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3" t="s">
        <v>218</v>
      </c>
      <c r="AT277" s="223" t="s">
        <v>331</v>
      </c>
      <c r="AU277" s="223" t="s">
        <v>81</v>
      </c>
      <c r="AY277" s="17" t="s">
        <v>155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79</v>
      </c>
      <c r="BK277" s="224">
        <f>ROUND(I277*H277,2)</f>
        <v>0</v>
      </c>
      <c r="BL277" s="17" t="s">
        <v>163</v>
      </c>
      <c r="BM277" s="223" t="s">
        <v>2315</v>
      </c>
    </row>
    <row r="278" s="2" customFormat="1" ht="24.15" customHeight="1">
      <c r="A278" s="38"/>
      <c r="B278" s="39"/>
      <c r="C278" s="264" t="s">
        <v>2316</v>
      </c>
      <c r="D278" s="264" t="s">
        <v>331</v>
      </c>
      <c r="E278" s="265" t="s">
        <v>2255</v>
      </c>
      <c r="F278" s="266" t="s">
        <v>2256</v>
      </c>
      <c r="G278" s="267" t="s">
        <v>1782</v>
      </c>
      <c r="H278" s="268">
        <v>10</v>
      </c>
      <c r="I278" s="269"/>
      <c r="J278" s="270">
        <f>ROUND(I278*H278,2)</f>
        <v>0</v>
      </c>
      <c r="K278" s="266" t="s">
        <v>19</v>
      </c>
      <c r="L278" s="271"/>
      <c r="M278" s="272" t="s">
        <v>19</v>
      </c>
      <c r="N278" s="273" t="s">
        <v>43</v>
      </c>
      <c r="O278" s="84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3" t="s">
        <v>218</v>
      </c>
      <c r="AT278" s="223" t="s">
        <v>331</v>
      </c>
      <c r="AU278" s="223" t="s">
        <v>81</v>
      </c>
      <c r="AY278" s="17" t="s">
        <v>155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7" t="s">
        <v>79</v>
      </c>
      <c r="BK278" s="224">
        <f>ROUND(I278*H278,2)</f>
        <v>0</v>
      </c>
      <c r="BL278" s="17" t="s">
        <v>163</v>
      </c>
      <c r="BM278" s="223" t="s">
        <v>2317</v>
      </c>
    </row>
    <row r="279" s="2" customFormat="1" ht="21.75" customHeight="1">
      <c r="A279" s="38"/>
      <c r="B279" s="39"/>
      <c r="C279" s="264" t="s">
        <v>2318</v>
      </c>
      <c r="D279" s="264" t="s">
        <v>331</v>
      </c>
      <c r="E279" s="265" t="s">
        <v>2259</v>
      </c>
      <c r="F279" s="266" t="s">
        <v>2260</v>
      </c>
      <c r="G279" s="267" t="s">
        <v>1782</v>
      </c>
      <c r="H279" s="268">
        <v>10</v>
      </c>
      <c r="I279" s="269"/>
      <c r="J279" s="270">
        <f>ROUND(I279*H279,2)</f>
        <v>0</v>
      </c>
      <c r="K279" s="266" t="s">
        <v>19</v>
      </c>
      <c r="L279" s="271"/>
      <c r="M279" s="272" t="s">
        <v>19</v>
      </c>
      <c r="N279" s="273" t="s">
        <v>43</v>
      </c>
      <c r="O279" s="84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3" t="s">
        <v>218</v>
      </c>
      <c r="AT279" s="223" t="s">
        <v>331</v>
      </c>
      <c r="AU279" s="223" t="s">
        <v>81</v>
      </c>
      <c r="AY279" s="17" t="s">
        <v>155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7" t="s">
        <v>79</v>
      </c>
      <c r="BK279" s="224">
        <f>ROUND(I279*H279,2)</f>
        <v>0</v>
      </c>
      <c r="BL279" s="17" t="s">
        <v>163</v>
      </c>
      <c r="BM279" s="223" t="s">
        <v>2319</v>
      </c>
    </row>
    <row r="280" s="2" customFormat="1" ht="16.5" customHeight="1">
      <c r="A280" s="38"/>
      <c r="B280" s="39"/>
      <c r="C280" s="264" t="s">
        <v>2320</v>
      </c>
      <c r="D280" s="264" t="s">
        <v>331</v>
      </c>
      <c r="E280" s="265" t="s">
        <v>2321</v>
      </c>
      <c r="F280" s="266" t="s">
        <v>2322</v>
      </c>
      <c r="G280" s="267" t="s">
        <v>1782</v>
      </c>
      <c r="H280" s="268">
        <v>6</v>
      </c>
      <c r="I280" s="269"/>
      <c r="J280" s="270">
        <f>ROUND(I280*H280,2)</f>
        <v>0</v>
      </c>
      <c r="K280" s="266" t="s">
        <v>19</v>
      </c>
      <c r="L280" s="271"/>
      <c r="M280" s="272" t="s">
        <v>19</v>
      </c>
      <c r="N280" s="273" t="s">
        <v>43</v>
      </c>
      <c r="O280" s="84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218</v>
      </c>
      <c r="AT280" s="223" t="s">
        <v>331</v>
      </c>
      <c r="AU280" s="223" t="s">
        <v>81</v>
      </c>
      <c r="AY280" s="17" t="s">
        <v>155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79</v>
      </c>
      <c r="BK280" s="224">
        <f>ROUND(I280*H280,2)</f>
        <v>0</v>
      </c>
      <c r="BL280" s="17" t="s">
        <v>163</v>
      </c>
      <c r="BM280" s="223" t="s">
        <v>2323</v>
      </c>
    </row>
    <row r="281" s="2" customFormat="1" ht="16.5" customHeight="1">
      <c r="A281" s="38"/>
      <c r="B281" s="39"/>
      <c r="C281" s="264" t="s">
        <v>2324</v>
      </c>
      <c r="D281" s="264" t="s">
        <v>331</v>
      </c>
      <c r="E281" s="265" t="s">
        <v>2325</v>
      </c>
      <c r="F281" s="266" t="s">
        <v>2326</v>
      </c>
      <c r="G281" s="267" t="s">
        <v>1782</v>
      </c>
      <c r="H281" s="268">
        <v>6</v>
      </c>
      <c r="I281" s="269"/>
      <c r="J281" s="270">
        <f>ROUND(I281*H281,2)</f>
        <v>0</v>
      </c>
      <c r="K281" s="266" t="s">
        <v>19</v>
      </c>
      <c r="L281" s="271"/>
      <c r="M281" s="272" t="s">
        <v>19</v>
      </c>
      <c r="N281" s="273" t="s">
        <v>43</v>
      </c>
      <c r="O281" s="84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3" t="s">
        <v>218</v>
      </c>
      <c r="AT281" s="223" t="s">
        <v>331</v>
      </c>
      <c r="AU281" s="223" t="s">
        <v>81</v>
      </c>
      <c r="AY281" s="17" t="s">
        <v>155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79</v>
      </c>
      <c r="BK281" s="224">
        <f>ROUND(I281*H281,2)</f>
        <v>0</v>
      </c>
      <c r="BL281" s="17" t="s">
        <v>163</v>
      </c>
      <c r="BM281" s="223" t="s">
        <v>2327</v>
      </c>
    </row>
    <row r="282" s="2" customFormat="1" ht="16.5" customHeight="1">
      <c r="A282" s="38"/>
      <c r="B282" s="39"/>
      <c r="C282" s="264" t="s">
        <v>2328</v>
      </c>
      <c r="D282" s="264" t="s">
        <v>331</v>
      </c>
      <c r="E282" s="265" t="s">
        <v>2329</v>
      </c>
      <c r="F282" s="266" t="s">
        <v>2330</v>
      </c>
      <c r="G282" s="267" t="s">
        <v>1782</v>
      </c>
      <c r="H282" s="268">
        <v>2</v>
      </c>
      <c r="I282" s="269"/>
      <c r="J282" s="270">
        <f>ROUND(I282*H282,2)</f>
        <v>0</v>
      </c>
      <c r="K282" s="266" t="s">
        <v>19</v>
      </c>
      <c r="L282" s="271"/>
      <c r="M282" s="272" t="s">
        <v>19</v>
      </c>
      <c r="N282" s="273" t="s">
        <v>43</v>
      </c>
      <c r="O282" s="84"/>
      <c r="P282" s="221">
        <f>O282*H282</f>
        <v>0</v>
      </c>
      <c r="Q282" s="221">
        <v>0</v>
      </c>
      <c r="R282" s="221">
        <f>Q282*H282</f>
        <v>0</v>
      </c>
      <c r="S282" s="221">
        <v>0</v>
      </c>
      <c r="T282" s="22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3" t="s">
        <v>218</v>
      </c>
      <c r="AT282" s="223" t="s">
        <v>331</v>
      </c>
      <c r="AU282" s="223" t="s">
        <v>81</v>
      </c>
      <c r="AY282" s="17" t="s">
        <v>155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79</v>
      </c>
      <c r="BK282" s="224">
        <f>ROUND(I282*H282,2)</f>
        <v>0</v>
      </c>
      <c r="BL282" s="17" t="s">
        <v>163</v>
      </c>
      <c r="BM282" s="223" t="s">
        <v>2331</v>
      </c>
    </row>
    <row r="283" s="2" customFormat="1" ht="16.5" customHeight="1">
      <c r="A283" s="38"/>
      <c r="B283" s="39"/>
      <c r="C283" s="264" t="s">
        <v>2332</v>
      </c>
      <c r="D283" s="264" t="s">
        <v>331</v>
      </c>
      <c r="E283" s="265" t="s">
        <v>2263</v>
      </c>
      <c r="F283" s="266" t="s">
        <v>2264</v>
      </c>
      <c r="G283" s="267" t="s">
        <v>1782</v>
      </c>
      <c r="H283" s="268">
        <v>10</v>
      </c>
      <c r="I283" s="269"/>
      <c r="J283" s="270">
        <f>ROUND(I283*H283,2)</f>
        <v>0</v>
      </c>
      <c r="K283" s="266" t="s">
        <v>19</v>
      </c>
      <c r="L283" s="271"/>
      <c r="M283" s="272" t="s">
        <v>19</v>
      </c>
      <c r="N283" s="273" t="s">
        <v>43</v>
      </c>
      <c r="O283" s="84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3" t="s">
        <v>218</v>
      </c>
      <c r="AT283" s="223" t="s">
        <v>331</v>
      </c>
      <c r="AU283" s="223" t="s">
        <v>81</v>
      </c>
      <c r="AY283" s="17" t="s">
        <v>155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7" t="s">
        <v>79</v>
      </c>
      <c r="BK283" s="224">
        <f>ROUND(I283*H283,2)</f>
        <v>0</v>
      </c>
      <c r="BL283" s="17" t="s">
        <v>163</v>
      </c>
      <c r="BM283" s="223" t="s">
        <v>2333</v>
      </c>
    </row>
    <row r="284" s="2" customFormat="1" ht="16.5" customHeight="1">
      <c r="A284" s="38"/>
      <c r="B284" s="39"/>
      <c r="C284" s="264" t="s">
        <v>2334</v>
      </c>
      <c r="D284" s="264" t="s">
        <v>331</v>
      </c>
      <c r="E284" s="265" t="s">
        <v>2267</v>
      </c>
      <c r="F284" s="266" t="s">
        <v>2268</v>
      </c>
      <c r="G284" s="267" t="s">
        <v>1782</v>
      </c>
      <c r="H284" s="268">
        <v>10</v>
      </c>
      <c r="I284" s="269"/>
      <c r="J284" s="270">
        <f>ROUND(I284*H284,2)</f>
        <v>0</v>
      </c>
      <c r="K284" s="266" t="s">
        <v>19</v>
      </c>
      <c r="L284" s="271"/>
      <c r="M284" s="272" t="s">
        <v>19</v>
      </c>
      <c r="N284" s="273" t="s">
        <v>43</v>
      </c>
      <c r="O284" s="84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218</v>
      </c>
      <c r="AT284" s="223" t="s">
        <v>331</v>
      </c>
      <c r="AU284" s="223" t="s">
        <v>81</v>
      </c>
      <c r="AY284" s="17" t="s">
        <v>155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79</v>
      </c>
      <c r="BK284" s="224">
        <f>ROUND(I284*H284,2)</f>
        <v>0</v>
      </c>
      <c r="BL284" s="17" t="s">
        <v>163</v>
      </c>
      <c r="BM284" s="223" t="s">
        <v>2335</v>
      </c>
    </row>
    <row r="285" s="2" customFormat="1" ht="16.5" customHeight="1">
      <c r="A285" s="38"/>
      <c r="B285" s="39"/>
      <c r="C285" s="212" t="s">
        <v>2336</v>
      </c>
      <c r="D285" s="212" t="s">
        <v>158</v>
      </c>
      <c r="E285" s="213" t="s">
        <v>2271</v>
      </c>
      <c r="F285" s="214" t="s">
        <v>2272</v>
      </c>
      <c r="G285" s="215" t="s">
        <v>1782</v>
      </c>
      <c r="H285" s="216">
        <v>1</v>
      </c>
      <c r="I285" s="217"/>
      <c r="J285" s="218">
        <f>ROUND(I285*H285,2)</f>
        <v>0</v>
      </c>
      <c r="K285" s="214" t="s">
        <v>19</v>
      </c>
      <c r="L285" s="44"/>
      <c r="M285" s="219" t="s">
        <v>19</v>
      </c>
      <c r="N285" s="220" t="s">
        <v>43</v>
      </c>
      <c r="O285" s="84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163</v>
      </c>
      <c r="AT285" s="223" t="s">
        <v>158</v>
      </c>
      <c r="AU285" s="223" t="s">
        <v>81</v>
      </c>
      <c r="AY285" s="17" t="s">
        <v>155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79</v>
      </c>
      <c r="BK285" s="224">
        <f>ROUND(I285*H285,2)</f>
        <v>0</v>
      </c>
      <c r="BL285" s="17" t="s">
        <v>163</v>
      </c>
      <c r="BM285" s="223" t="s">
        <v>2337</v>
      </c>
    </row>
    <row r="286" s="2" customFormat="1" ht="16.5" customHeight="1">
      <c r="A286" s="38"/>
      <c r="B286" s="39"/>
      <c r="C286" s="212" t="s">
        <v>2338</v>
      </c>
      <c r="D286" s="212" t="s">
        <v>158</v>
      </c>
      <c r="E286" s="213" t="s">
        <v>2275</v>
      </c>
      <c r="F286" s="214" t="s">
        <v>2276</v>
      </c>
      <c r="G286" s="215" t="s">
        <v>1782</v>
      </c>
      <c r="H286" s="216">
        <v>1</v>
      </c>
      <c r="I286" s="217"/>
      <c r="J286" s="218">
        <f>ROUND(I286*H286,2)</f>
        <v>0</v>
      </c>
      <c r="K286" s="214" t="s">
        <v>19</v>
      </c>
      <c r="L286" s="44"/>
      <c r="M286" s="219" t="s">
        <v>19</v>
      </c>
      <c r="N286" s="220" t="s">
        <v>43</v>
      </c>
      <c r="O286" s="84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163</v>
      </c>
      <c r="AT286" s="223" t="s">
        <v>158</v>
      </c>
      <c r="AU286" s="223" t="s">
        <v>81</v>
      </c>
      <c r="AY286" s="17" t="s">
        <v>155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79</v>
      </c>
      <c r="BK286" s="224">
        <f>ROUND(I286*H286,2)</f>
        <v>0</v>
      </c>
      <c r="BL286" s="17" t="s">
        <v>163</v>
      </c>
      <c r="BM286" s="223" t="s">
        <v>2339</v>
      </c>
    </row>
    <row r="287" s="2" customFormat="1" ht="16.5" customHeight="1">
      <c r="A287" s="38"/>
      <c r="B287" s="39"/>
      <c r="C287" s="264" t="s">
        <v>2340</v>
      </c>
      <c r="D287" s="264" t="s">
        <v>331</v>
      </c>
      <c r="E287" s="265" t="s">
        <v>2341</v>
      </c>
      <c r="F287" s="266" t="s">
        <v>2342</v>
      </c>
      <c r="G287" s="267" t="s">
        <v>1782</v>
      </c>
      <c r="H287" s="268">
        <v>1</v>
      </c>
      <c r="I287" s="269"/>
      <c r="J287" s="270">
        <f>ROUND(I287*H287,2)</f>
        <v>0</v>
      </c>
      <c r="K287" s="266" t="s">
        <v>19</v>
      </c>
      <c r="L287" s="271"/>
      <c r="M287" s="272" t="s">
        <v>19</v>
      </c>
      <c r="N287" s="273" t="s">
        <v>43</v>
      </c>
      <c r="O287" s="84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3" t="s">
        <v>218</v>
      </c>
      <c r="AT287" s="223" t="s">
        <v>331</v>
      </c>
      <c r="AU287" s="223" t="s">
        <v>81</v>
      </c>
      <c r="AY287" s="17" t="s">
        <v>155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7" t="s">
        <v>79</v>
      </c>
      <c r="BK287" s="224">
        <f>ROUND(I287*H287,2)</f>
        <v>0</v>
      </c>
      <c r="BL287" s="17" t="s">
        <v>163</v>
      </c>
      <c r="BM287" s="223" t="s">
        <v>2343</v>
      </c>
    </row>
    <row r="288" s="2" customFormat="1" ht="16.5" customHeight="1">
      <c r="A288" s="38"/>
      <c r="B288" s="39"/>
      <c r="C288" s="212" t="s">
        <v>2344</v>
      </c>
      <c r="D288" s="212" t="s">
        <v>158</v>
      </c>
      <c r="E288" s="213" t="s">
        <v>2283</v>
      </c>
      <c r="F288" s="214" t="s">
        <v>2284</v>
      </c>
      <c r="G288" s="215" t="s">
        <v>1782</v>
      </c>
      <c r="H288" s="216">
        <v>1</v>
      </c>
      <c r="I288" s="217"/>
      <c r="J288" s="218">
        <f>ROUND(I288*H288,2)</f>
        <v>0</v>
      </c>
      <c r="K288" s="214" t="s">
        <v>19</v>
      </c>
      <c r="L288" s="44"/>
      <c r="M288" s="219" t="s">
        <v>19</v>
      </c>
      <c r="N288" s="220" t="s">
        <v>43</v>
      </c>
      <c r="O288" s="84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3" t="s">
        <v>163</v>
      </c>
      <c r="AT288" s="223" t="s">
        <v>158</v>
      </c>
      <c r="AU288" s="223" t="s">
        <v>81</v>
      </c>
      <c r="AY288" s="17" t="s">
        <v>155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7" t="s">
        <v>79</v>
      </c>
      <c r="BK288" s="224">
        <f>ROUND(I288*H288,2)</f>
        <v>0</v>
      </c>
      <c r="BL288" s="17" t="s">
        <v>163</v>
      </c>
      <c r="BM288" s="223" t="s">
        <v>2345</v>
      </c>
    </row>
    <row r="289" s="2" customFormat="1" ht="16.5" customHeight="1">
      <c r="A289" s="38"/>
      <c r="B289" s="39"/>
      <c r="C289" s="212" t="s">
        <v>2346</v>
      </c>
      <c r="D289" s="212" t="s">
        <v>158</v>
      </c>
      <c r="E289" s="213" t="s">
        <v>2287</v>
      </c>
      <c r="F289" s="214" t="s">
        <v>2288</v>
      </c>
      <c r="G289" s="215" t="s">
        <v>1782</v>
      </c>
      <c r="H289" s="216">
        <v>4</v>
      </c>
      <c r="I289" s="217"/>
      <c r="J289" s="218">
        <f>ROUND(I289*H289,2)</f>
        <v>0</v>
      </c>
      <c r="K289" s="214" t="s">
        <v>19</v>
      </c>
      <c r="L289" s="44"/>
      <c r="M289" s="278" t="s">
        <v>19</v>
      </c>
      <c r="N289" s="279" t="s">
        <v>43</v>
      </c>
      <c r="O289" s="280"/>
      <c r="P289" s="281">
        <f>O289*H289</f>
        <v>0</v>
      </c>
      <c r="Q289" s="281">
        <v>0</v>
      </c>
      <c r="R289" s="281">
        <f>Q289*H289</f>
        <v>0</v>
      </c>
      <c r="S289" s="281">
        <v>0</v>
      </c>
      <c r="T289" s="28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163</v>
      </c>
      <c r="AT289" s="223" t="s">
        <v>158</v>
      </c>
      <c r="AU289" s="223" t="s">
        <v>81</v>
      </c>
      <c r="AY289" s="17" t="s">
        <v>155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79</v>
      </c>
      <c r="BK289" s="224">
        <f>ROUND(I289*H289,2)</f>
        <v>0</v>
      </c>
      <c r="BL289" s="17" t="s">
        <v>163</v>
      </c>
      <c r="BM289" s="223" t="s">
        <v>2347</v>
      </c>
    </row>
    <row r="290" s="2" customFormat="1" ht="6.96" customHeight="1">
      <c r="A290" s="38"/>
      <c r="B290" s="59"/>
      <c r="C290" s="60"/>
      <c r="D290" s="60"/>
      <c r="E290" s="60"/>
      <c r="F290" s="60"/>
      <c r="G290" s="60"/>
      <c r="H290" s="60"/>
      <c r="I290" s="60"/>
      <c r="J290" s="60"/>
      <c r="K290" s="60"/>
      <c r="L290" s="44"/>
      <c r="M290" s="38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</row>
  </sheetData>
  <sheetProtection sheet="1" autoFilter="0" formatColumns="0" formatRows="0" objects="1" scenarios="1" spinCount="100000" saltValue="N/d1f/dYsoksj4pmnFPGUCeF5QN+vVrAHYzqKSwQNhMhWIb3GkaIKlCeyKMw6aExVtoaUmW4Oofrt33QGF/V+g==" hashValue="1SsxMxLJ2iLntLo/yW+BuRmPn3GqK3fCkyCfdQoggzU2jJDfHwZ9mgg5ipLVFa93nof5/a6m+NJw1f9skCn0iA==" algorithmName="SHA-512" password="C68C"/>
  <autoFilter ref="C87:K28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116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2348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7. 3. 2025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ROUND(J85,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ROUND((SUM(BE85:BE118)),  2)</f>
        <v>0</v>
      </c>
      <c r="G33" s="38"/>
      <c r="H33" s="38"/>
      <c r="I33" s="157">
        <v>0.20999999999999999</v>
      </c>
      <c r="J33" s="156">
        <f>ROUND(((SUM(BE85:BE118))*I33),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44</v>
      </c>
      <c r="F34" s="156">
        <f>ROUND((SUM(BF85:BF118)),  2)</f>
        <v>0</v>
      </c>
      <c r="G34" s="38"/>
      <c r="H34" s="38"/>
      <c r="I34" s="157">
        <v>0.12</v>
      </c>
      <c r="J34" s="156">
        <f>ROUND(((SUM(BF85:BF118))*I34),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ROUND((SUM(BG85:BG118)),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ROUND((SUM(BH85:BH118)),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ROUND((SUM(BI85:BI118)),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Stavební úpravy kolejí objekt C VŠB-TU Ostrava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Ostrava Poruba</v>
      </c>
      <c r="G52" s="40"/>
      <c r="H52" s="40"/>
      <c r="I52" s="32" t="s">
        <v>23</v>
      </c>
      <c r="J52" s="72" t="str">
        <f>IF(J12="","",J12)</f>
        <v>7. 3. 2025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VŠB TU Ostrava  - Ubytovací, Stravovací služby</v>
      </c>
      <c r="G54" s="40"/>
      <c r="H54" s="40"/>
      <c r="I54" s="32" t="s">
        <v>31</v>
      </c>
      <c r="J54" s="36" t="str">
        <f>E21</f>
        <v>ing. arch. Tomáš Kudělka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121</v>
      </c>
      <c r="D57" s="171"/>
      <c r="E57" s="171"/>
      <c r="F57" s="171"/>
      <c r="G57" s="171"/>
      <c r="H57" s="171"/>
      <c r="I57" s="171"/>
      <c r="J57" s="172" t="s">
        <v>122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123</v>
      </c>
    </row>
    <row r="60" s="9" customFormat="1" ht="24.96" customHeight="1">
      <c r="A60" s="9"/>
      <c r="B60" s="174"/>
      <c r="C60" s="175"/>
      <c r="D60" s="176" t="s">
        <v>2349</v>
      </c>
      <c r="E60" s="177"/>
      <c r="F60" s="177"/>
      <c r="G60" s="177"/>
      <c r="H60" s="177"/>
      <c r="I60" s="177"/>
      <c r="J60" s="178">
        <f>J86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2350</v>
      </c>
      <c r="E61" s="182"/>
      <c r="F61" s="182"/>
      <c r="G61" s="182"/>
      <c r="H61" s="182"/>
      <c r="I61" s="182"/>
      <c r="J61" s="183">
        <f>J87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0"/>
      <c r="C62" s="125"/>
      <c r="D62" s="181" t="s">
        <v>2351</v>
      </c>
      <c r="E62" s="182"/>
      <c r="F62" s="182"/>
      <c r="G62" s="182"/>
      <c r="H62" s="182"/>
      <c r="I62" s="182"/>
      <c r="J62" s="183">
        <f>J90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0"/>
      <c r="C63" s="125"/>
      <c r="D63" s="181" t="s">
        <v>2352</v>
      </c>
      <c r="E63" s="182"/>
      <c r="F63" s="182"/>
      <c r="G63" s="182"/>
      <c r="H63" s="182"/>
      <c r="I63" s="182"/>
      <c r="J63" s="183">
        <f>J98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0"/>
      <c r="C64" s="125"/>
      <c r="D64" s="181" t="s">
        <v>2353</v>
      </c>
      <c r="E64" s="182"/>
      <c r="F64" s="182"/>
      <c r="G64" s="182"/>
      <c r="H64" s="182"/>
      <c r="I64" s="182"/>
      <c r="J64" s="183">
        <f>J101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0"/>
      <c r="C65" s="125"/>
      <c r="D65" s="181" t="s">
        <v>2354</v>
      </c>
      <c r="E65" s="182"/>
      <c r="F65" s="182"/>
      <c r="G65" s="182"/>
      <c r="H65" s="182"/>
      <c r="I65" s="182"/>
      <c r="J65" s="183">
        <f>J106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140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9" t="str">
        <f>E7</f>
        <v>Stavební úpravy kolejí objekt C VŠB-TU Ostrava</v>
      </c>
      <c r="F75" s="32"/>
      <c r="G75" s="32"/>
      <c r="H75" s="32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V - VRN</v>
      </c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F12</f>
        <v>Ostrava Poruba</v>
      </c>
      <c r="G79" s="40"/>
      <c r="H79" s="40"/>
      <c r="I79" s="32" t="s">
        <v>23</v>
      </c>
      <c r="J79" s="72" t="str">
        <f>IF(J12="","",J12)</f>
        <v>7. 3. 2025</v>
      </c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25</v>
      </c>
      <c r="D81" s="40"/>
      <c r="E81" s="40"/>
      <c r="F81" s="27" t="str">
        <f>E15</f>
        <v xml:space="preserve">VŠB TU Ostrava  - Ubytovací, Stravovací služby</v>
      </c>
      <c r="G81" s="40"/>
      <c r="H81" s="40"/>
      <c r="I81" s="32" t="s">
        <v>31</v>
      </c>
      <c r="J81" s="36" t="str">
        <f>E21</f>
        <v>ing. arch. Tomáš Kudělka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29</v>
      </c>
      <c r="D82" s="40"/>
      <c r="E82" s="40"/>
      <c r="F82" s="27" t="str">
        <f>IF(E18="","",E18)</f>
        <v>Vyplň údaj</v>
      </c>
      <c r="G82" s="40"/>
      <c r="H82" s="40"/>
      <c r="I82" s="32" t="s">
        <v>34</v>
      </c>
      <c r="J82" s="36" t="str">
        <f>E24</f>
        <v xml:space="preserve"> </v>
      </c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85"/>
      <c r="B84" s="186"/>
      <c r="C84" s="187" t="s">
        <v>141</v>
      </c>
      <c r="D84" s="188" t="s">
        <v>57</v>
      </c>
      <c r="E84" s="188" t="s">
        <v>53</v>
      </c>
      <c r="F84" s="188" t="s">
        <v>54</v>
      </c>
      <c r="G84" s="188" t="s">
        <v>142</v>
      </c>
      <c r="H84" s="188" t="s">
        <v>143</v>
      </c>
      <c r="I84" s="188" t="s">
        <v>144</v>
      </c>
      <c r="J84" s="188" t="s">
        <v>122</v>
      </c>
      <c r="K84" s="189" t="s">
        <v>145</v>
      </c>
      <c r="L84" s="190"/>
      <c r="M84" s="92" t="s">
        <v>19</v>
      </c>
      <c r="N84" s="93" t="s">
        <v>42</v>
      </c>
      <c r="O84" s="93" t="s">
        <v>146</v>
      </c>
      <c r="P84" s="93" t="s">
        <v>147</v>
      </c>
      <c r="Q84" s="93" t="s">
        <v>148</v>
      </c>
      <c r="R84" s="93" t="s">
        <v>149</v>
      </c>
      <c r="S84" s="93" t="s">
        <v>150</v>
      </c>
      <c r="T84" s="94" t="s">
        <v>151</v>
      </c>
      <c r="U84" s="185"/>
      <c r="V84" s="185"/>
      <c r="W84" s="185"/>
      <c r="X84" s="185"/>
      <c r="Y84" s="185"/>
      <c r="Z84" s="185"/>
      <c r="AA84" s="185"/>
      <c r="AB84" s="185"/>
      <c r="AC84" s="185"/>
      <c r="AD84" s="185"/>
      <c r="AE84" s="185"/>
    </row>
    <row r="85" s="2" customFormat="1" ht="22.8" customHeight="1">
      <c r="A85" s="38"/>
      <c r="B85" s="39"/>
      <c r="C85" s="99" t="s">
        <v>152</v>
      </c>
      <c r="D85" s="40"/>
      <c r="E85" s="40"/>
      <c r="F85" s="40"/>
      <c r="G85" s="40"/>
      <c r="H85" s="40"/>
      <c r="I85" s="40"/>
      <c r="J85" s="191">
        <f>BK85</f>
        <v>0</v>
      </c>
      <c r="K85" s="40"/>
      <c r="L85" s="44"/>
      <c r="M85" s="95"/>
      <c r="N85" s="192"/>
      <c r="O85" s="96"/>
      <c r="P85" s="193">
        <f>P86</f>
        <v>0</v>
      </c>
      <c r="Q85" s="96"/>
      <c r="R85" s="193">
        <f>R86</f>
        <v>0</v>
      </c>
      <c r="S85" s="96"/>
      <c r="T85" s="194">
        <f>T86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71</v>
      </c>
      <c r="AU85" s="17" t="s">
        <v>123</v>
      </c>
      <c r="BK85" s="195">
        <f>BK86</f>
        <v>0</v>
      </c>
    </row>
    <row r="86" s="12" customFormat="1" ht="25.92" customHeight="1">
      <c r="A86" s="12"/>
      <c r="B86" s="196"/>
      <c r="C86" s="197"/>
      <c r="D86" s="198" t="s">
        <v>71</v>
      </c>
      <c r="E86" s="199" t="s">
        <v>113</v>
      </c>
      <c r="F86" s="199" t="s">
        <v>2355</v>
      </c>
      <c r="G86" s="197"/>
      <c r="H86" s="197"/>
      <c r="I86" s="200"/>
      <c r="J86" s="201">
        <f>BK86</f>
        <v>0</v>
      </c>
      <c r="K86" s="197"/>
      <c r="L86" s="202"/>
      <c r="M86" s="203"/>
      <c r="N86" s="204"/>
      <c r="O86" s="204"/>
      <c r="P86" s="205">
        <f>P87+P90+P98+P101+P106</f>
        <v>0</v>
      </c>
      <c r="Q86" s="204"/>
      <c r="R86" s="205">
        <f>R87+R90+R98+R101+R106</f>
        <v>0</v>
      </c>
      <c r="S86" s="204"/>
      <c r="T86" s="206">
        <f>T87+T90+T98+T101+T106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196</v>
      </c>
      <c r="AT86" s="208" t="s">
        <v>71</v>
      </c>
      <c r="AU86" s="208" t="s">
        <v>72</v>
      </c>
      <c r="AY86" s="207" t="s">
        <v>155</v>
      </c>
      <c r="BK86" s="209">
        <f>BK87+BK90+BK98+BK101+BK106</f>
        <v>0</v>
      </c>
    </row>
    <row r="87" s="12" customFormat="1" ht="22.8" customHeight="1">
      <c r="A87" s="12"/>
      <c r="B87" s="196"/>
      <c r="C87" s="197"/>
      <c r="D87" s="198" t="s">
        <v>71</v>
      </c>
      <c r="E87" s="210" t="s">
        <v>2356</v>
      </c>
      <c r="F87" s="210" t="s">
        <v>2357</v>
      </c>
      <c r="G87" s="197"/>
      <c r="H87" s="197"/>
      <c r="I87" s="200"/>
      <c r="J87" s="211">
        <f>BK87</f>
        <v>0</v>
      </c>
      <c r="K87" s="197"/>
      <c r="L87" s="202"/>
      <c r="M87" s="203"/>
      <c r="N87" s="204"/>
      <c r="O87" s="204"/>
      <c r="P87" s="205">
        <f>SUM(P88:P89)</f>
        <v>0</v>
      </c>
      <c r="Q87" s="204"/>
      <c r="R87" s="205">
        <f>SUM(R88:R89)</f>
        <v>0</v>
      </c>
      <c r="S87" s="204"/>
      <c r="T87" s="206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7" t="s">
        <v>196</v>
      </c>
      <c r="AT87" s="208" t="s">
        <v>71</v>
      </c>
      <c r="AU87" s="208" t="s">
        <v>79</v>
      </c>
      <c r="AY87" s="207" t="s">
        <v>155</v>
      </c>
      <c r="BK87" s="209">
        <f>SUM(BK88:BK89)</f>
        <v>0</v>
      </c>
    </row>
    <row r="88" s="2" customFormat="1" ht="24.15" customHeight="1">
      <c r="A88" s="38"/>
      <c r="B88" s="39"/>
      <c r="C88" s="212" t="s">
        <v>79</v>
      </c>
      <c r="D88" s="212" t="s">
        <v>158</v>
      </c>
      <c r="E88" s="213" t="s">
        <v>2358</v>
      </c>
      <c r="F88" s="214" t="s">
        <v>2359</v>
      </c>
      <c r="G88" s="215" t="s">
        <v>261</v>
      </c>
      <c r="H88" s="216">
        <v>1</v>
      </c>
      <c r="I88" s="217"/>
      <c r="J88" s="218">
        <f>ROUND(I88*H88,2)</f>
        <v>0</v>
      </c>
      <c r="K88" s="214" t="s">
        <v>162</v>
      </c>
      <c r="L88" s="44"/>
      <c r="M88" s="219" t="s">
        <v>19</v>
      </c>
      <c r="N88" s="220" t="s">
        <v>43</v>
      </c>
      <c r="O88" s="84"/>
      <c r="P88" s="221">
        <f>O88*H88</f>
        <v>0</v>
      </c>
      <c r="Q88" s="221">
        <v>0</v>
      </c>
      <c r="R88" s="221">
        <f>Q88*H88</f>
        <v>0</v>
      </c>
      <c r="S88" s="221">
        <v>0</v>
      </c>
      <c r="T88" s="22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3" t="s">
        <v>2360</v>
      </c>
      <c r="AT88" s="223" t="s">
        <v>158</v>
      </c>
      <c r="AU88" s="223" t="s">
        <v>81</v>
      </c>
      <c r="AY88" s="17" t="s">
        <v>155</v>
      </c>
      <c r="BE88" s="224">
        <f>IF(N88="základní",J88,0)</f>
        <v>0</v>
      </c>
      <c r="BF88" s="224">
        <f>IF(N88="snížená",J88,0)</f>
        <v>0</v>
      </c>
      <c r="BG88" s="224">
        <f>IF(N88="zákl. přenesená",J88,0)</f>
        <v>0</v>
      </c>
      <c r="BH88" s="224">
        <f>IF(N88="sníž. přenesená",J88,0)</f>
        <v>0</v>
      </c>
      <c r="BI88" s="224">
        <f>IF(N88="nulová",J88,0)</f>
        <v>0</v>
      </c>
      <c r="BJ88" s="17" t="s">
        <v>79</v>
      </c>
      <c r="BK88" s="224">
        <f>ROUND(I88*H88,2)</f>
        <v>0</v>
      </c>
      <c r="BL88" s="17" t="s">
        <v>2360</v>
      </c>
      <c r="BM88" s="223" t="s">
        <v>2361</v>
      </c>
    </row>
    <row r="89" s="2" customFormat="1">
      <c r="A89" s="38"/>
      <c r="B89" s="39"/>
      <c r="C89" s="40"/>
      <c r="D89" s="225" t="s">
        <v>165</v>
      </c>
      <c r="E89" s="40"/>
      <c r="F89" s="226" t="s">
        <v>2362</v>
      </c>
      <c r="G89" s="40"/>
      <c r="H89" s="40"/>
      <c r="I89" s="227"/>
      <c r="J89" s="40"/>
      <c r="K89" s="40"/>
      <c r="L89" s="44"/>
      <c r="M89" s="228"/>
      <c r="N89" s="22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165</v>
      </c>
      <c r="AU89" s="17" t="s">
        <v>81</v>
      </c>
    </row>
    <row r="90" s="12" customFormat="1" ht="22.8" customHeight="1">
      <c r="A90" s="12"/>
      <c r="B90" s="196"/>
      <c r="C90" s="197"/>
      <c r="D90" s="198" t="s">
        <v>71</v>
      </c>
      <c r="E90" s="210" t="s">
        <v>2363</v>
      </c>
      <c r="F90" s="210" t="s">
        <v>2364</v>
      </c>
      <c r="G90" s="197"/>
      <c r="H90" s="197"/>
      <c r="I90" s="200"/>
      <c r="J90" s="211">
        <f>BK90</f>
        <v>0</v>
      </c>
      <c r="K90" s="197"/>
      <c r="L90" s="202"/>
      <c r="M90" s="203"/>
      <c r="N90" s="204"/>
      <c r="O90" s="204"/>
      <c r="P90" s="205">
        <f>SUM(P91:P97)</f>
        <v>0</v>
      </c>
      <c r="Q90" s="204"/>
      <c r="R90" s="205">
        <f>SUM(R91:R97)</f>
        <v>0</v>
      </c>
      <c r="S90" s="204"/>
      <c r="T90" s="206">
        <f>SUM(T91:T97)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196</v>
      </c>
      <c r="AT90" s="208" t="s">
        <v>71</v>
      </c>
      <c r="AU90" s="208" t="s">
        <v>79</v>
      </c>
      <c r="AY90" s="207" t="s">
        <v>155</v>
      </c>
      <c r="BK90" s="209">
        <f>SUM(BK91:BK97)</f>
        <v>0</v>
      </c>
    </row>
    <row r="91" s="2" customFormat="1" ht="16.5" customHeight="1">
      <c r="A91" s="38"/>
      <c r="B91" s="39"/>
      <c r="C91" s="212" t="s">
        <v>81</v>
      </c>
      <c r="D91" s="212" t="s">
        <v>158</v>
      </c>
      <c r="E91" s="213" t="s">
        <v>2365</v>
      </c>
      <c r="F91" s="214" t="s">
        <v>2364</v>
      </c>
      <c r="G91" s="215" t="s">
        <v>267</v>
      </c>
      <c r="H91" s="216">
        <v>1</v>
      </c>
      <c r="I91" s="217"/>
      <c r="J91" s="218">
        <f>ROUND(I91*H91,2)</f>
        <v>0</v>
      </c>
      <c r="K91" s="214" t="s">
        <v>162</v>
      </c>
      <c r="L91" s="44"/>
      <c r="M91" s="219" t="s">
        <v>19</v>
      </c>
      <c r="N91" s="220" t="s">
        <v>43</v>
      </c>
      <c r="O91" s="84"/>
      <c r="P91" s="221">
        <f>O91*H91</f>
        <v>0</v>
      </c>
      <c r="Q91" s="221">
        <v>0</v>
      </c>
      <c r="R91" s="221">
        <f>Q91*H91</f>
        <v>0</v>
      </c>
      <c r="S91" s="221">
        <v>0</v>
      </c>
      <c r="T91" s="222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3" t="s">
        <v>2360</v>
      </c>
      <c r="AT91" s="223" t="s">
        <v>158</v>
      </c>
      <c r="AU91" s="223" t="s">
        <v>81</v>
      </c>
      <c r="AY91" s="17" t="s">
        <v>155</v>
      </c>
      <c r="BE91" s="224">
        <f>IF(N91="základní",J91,0)</f>
        <v>0</v>
      </c>
      <c r="BF91" s="224">
        <f>IF(N91="snížená",J91,0)</f>
        <v>0</v>
      </c>
      <c r="BG91" s="224">
        <f>IF(N91="zákl. přenesená",J91,0)</f>
        <v>0</v>
      </c>
      <c r="BH91" s="224">
        <f>IF(N91="sníž. přenesená",J91,0)</f>
        <v>0</v>
      </c>
      <c r="BI91" s="224">
        <f>IF(N91="nulová",J91,0)</f>
        <v>0</v>
      </c>
      <c r="BJ91" s="17" t="s">
        <v>79</v>
      </c>
      <c r="BK91" s="224">
        <f>ROUND(I91*H91,2)</f>
        <v>0</v>
      </c>
      <c r="BL91" s="17" t="s">
        <v>2360</v>
      </c>
      <c r="BM91" s="223" t="s">
        <v>2366</v>
      </c>
    </row>
    <row r="92" s="2" customFormat="1">
      <c r="A92" s="38"/>
      <c r="B92" s="39"/>
      <c r="C92" s="40"/>
      <c r="D92" s="225" t="s">
        <v>165</v>
      </c>
      <c r="E92" s="40"/>
      <c r="F92" s="226" t="s">
        <v>2367</v>
      </c>
      <c r="G92" s="40"/>
      <c r="H92" s="40"/>
      <c r="I92" s="227"/>
      <c r="J92" s="40"/>
      <c r="K92" s="40"/>
      <c r="L92" s="44"/>
      <c r="M92" s="228"/>
      <c r="N92" s="229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165</v>
      </c>
      <c r="AU92" s="17" t="s">
        <v>81</v>
      </c>
    </row>
    <row r="93" s="2" customFormat="1">
      <c r="A93" s="38"/>
      <c r="B93" s="39"/>
      <c r="C93" s="40"/>
      <c r="D93" s="232" t="s">
        <v>185</v>
      </c>
      <c r="E93" s="40"/>
      <c r="F93" s="263" t="s">
        <v>2368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185</v>
      </c>
      <c r="AU93" s="17" t="s">
        <v>81</v>
      </c>
    </row>
    <row r="94" s="2" customFormat="1">
      <c r="A94" s="38"/>
      <c r="B94" s="39"/>
      <c r="C94" s="212" t="s">
        <v>156</v>
      </c>
      <c r="D94" s="212" t="s">
        <v>158</v>
      </c>
      <c r="E94" s="213" t="s">
        <v>2369</v>
      </c>
      <c r="F94" s="214" t="s">
        <v>2370</v>
      </c>
      <c r="G94" s="215" t="s">
        <v>2371</v>
      </c>
      <c r="H94" s="216">
        <v>1</v>
      </c>
      <c r="I94" s="217"/>
      <c r="J94" s="218">
        <f>ROUND(I94*H94,2)</f>
        <v>0</v>
      </c>
      <c r="K94" s="214" t="s">
        <v>162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2360</v>
      </c>
      <c r="AT94" s="223" t="s">
        <v>158</v>
      </c>
      <c r="AU94" s="223" t="s">
        <v>81</v>
      </c>
      <c r="AY94" s="17" t="s">
        <v>155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2360</v>
      </c>
      <c r="BM94" s="223" t="s">
        <v>2372</v>
      </c>
    </row>
    <row r="95" s="2" customFormat="1">
      <c r="A95" s="38"/>
      <c r="B95" s="39"/>
      <c r="C95" s="40"/>
      <c r="D95" s="225" t="s">
        <v>165</v>
      </c>
      <c r="E95" s="40"/>
      <c r="F95" s="226" t="s">
        <v>2373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165</v>
      </c>
      <c r="AU95" s="17" t="s">
        <v>81</v>
      </c>
    </row>
    <row r="96" s="2" customFormat="1" ht="16.5" customHeight="1">
      <c r="A96" s="38"/>
      <c r="B96" s="39"/>
      <c r="C96" s="212" t="s">
        <v>163</v>
      </c>
      <c r="D96" s="212" t="s">
        <v>158</v>
      </c>
      <c r="E96" s="213" t="s">
        <v>2374</v>
      </c>
      <c r="F96" s="214" t="s">
        <v>2375</v>
      </c>
      <c r="G96" s="215" t="s">
        <v>261</v>
      </c>
      <c r="H96" s="216">
        <v>1</v>
      </c>
      <c r="I96" s="217"/>
      <c r="J96" s="218">
        <f>ROUND(I96*H96,2)</f>
        <v>0</v>
      </c>
      <c r="K96" s="214" t="s">
        <v>162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2360</v>
      </c>
      <c r="AT96" s="223" t="s">
        <v>158</v>
      </c>
      <c r="AU96" s="223" t="s">
        <v>81</v>
      </c>
      <c r="AY96" s="17" t="s">
        <v>155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2360</v>
      </c>
      <c r="BM96" s="223" t="s">
        <v>2376</v>
      </c>
    </row>
    <row r="97" s="2" customFormat="1">
      <c r="A97" s="38"/>
      <c r="B97" s="39"/>
      <c r="C97" s="40"/>
      <c r="D97" s="225" t="s">
        <v>165</v>
      </c>
      <c r="E97" s="40"/>
      <c r="F97" s="226" t="s">
        <v>2377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165</v>
      </c>
      <c r="AU97" s="17" t="s">
        <v>81</v>
      </c>
    </row>
    <row r="98" s="12" customFormat="1" ht="22.8" customHeight="1">
      <c r="A98" s="12"/>
      <c r="B98" s="196"/>
      <c r="C98" s="197"/>
      <c r="D98" s="198" t="s">
        <v>71</v>
      </c>
      <c r="E98" s="210" t="s">
        <v>2378</v>
      </c>
      <c r="F98" s="210" t="s">
        <v>2379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SUM(P99:P100)</f>
        <v>0</v>
      </c>
      <c r="Q98" s="204"/>
      <c r="R98" s="205">
        <f>SUM(R99:R100)</f>
        <v>0</v>
      </c>
      <c r="S98" s="204"/>
      <c r="T98" s="206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196</v>
      </c>
      <c r="AT98" s="208" t="s">
        <v>71</v>
      </c>
      <c r="AU98" s="208" t="s">
        <v>79</v>
      </c>
      <c r="AY98" s="207" t="s">
        <v>155</v>
      </c>
      <c r="BK98" s="209">
        <f>SUM(BK99:BK100)</f>
        <v>0</v>
      </c>
    </row>
    <row r="99" s="2" customFormat="1" ht="16.5" customHeight="1">
      <c r="A99" s="38"/>
      <c r="B99" s="39"/>
      <c r="C99" s="212" t="s">
        <v>196</v>
      </c>
      <c r="D99" s="212" t="s">
        <v>158</v>
      </c>
      <c r="E99" s="213" t="s">
        <v>2380</v>
      </c>
      <c r="F99" s="214" t="s">
        <v>2381</v>
      </c>
      <c r="G99" s="215" t="s">
        <v>261</v>
      </c>
      <c r="H99" s="216">
        <v>1</v>
      </c>
      <c r="I99" s="217"/>
      <c r="J99" s="218">
        <f>ROUND(I99*H99,2)</f>
        <v>0</v>
      </c>
      <c r="K99" s="214" t="s">
        <v>162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2360</v>
      </c>
      <c r="AT99" s="223" t="s">
        <v>158</v>
      </c>
      <c r="AU99" s="223" t="s">
        <v>81</v>
      </c>
      <c r="AY99" s="17" t="s">
        <v>155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2360</v>
      </c>
      <c r="BM99" s="223" t="s">
        <v>2382</v>
      </c>
    </row>
    <row r="100" s="2" customFormat="1">
      <c r="A100" s="38"/>
      <c r="B100" s="39"/>
      <c r="C100" s="40"/>
      <c r="D100" s="225" t="s">
        <v>165</v>
      </c>
      <c r="E100" s="40"/>
      <c r="F100" s="226" t="s">
        <v>2383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165</v>
      </c>
      <c r="AU100" s="17" t="s">
        <v>81</v>
      </c>
    </row>
    <row r="101" s="12" customFormat="1" ht="22.8" customHeight="1">
      <c r="A101" s="12"/>
      <c r="B101" s="196"/>
      <c r="C101" s="197"/>
      <c r="D101" s="198" t="s">
        <v>71</v>
      </c>
      <c r="E101" s="210" t="s">
        <v>2384</v>
      </c>
      <c r="F101" s="210" t="s">
        <v>2385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SUM(P102:P105)</f>
        <v>0</v>
      </c>
      <c r="Q101" s="204"/>
      <c r="R101" s="205">
        <f>SUM(R102:R105)</f>
        <v>0</v>
      </c>
      <c r="S101" s="204"/>
      <c r="T101" s="206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196</v>
      </c>
      <c r="AT101" s="208" t="s">
        <v>71</v>
      </c>
      <c r="AU101" s="208" t="s">
        <v>79</v>
      </c>
      <c r="AY101" s="207" t="s">
        <v>155</v>
      </c>
      <c r="BK101" s="209">
        <f>SUM(BK102:BK105)</f>
        <v>0</v>
      </c>
    </row>
    <row r="102" s="2" customFormat="1" ht="24.15" customHeight="1">
      <c r="A102" s="38"/>
      <c r="B102" s="39"/>
      <c r="C102" s="212" t="s">
        <v>189</v>
      </c>
      <c r="D102" s="212" t="s">
        <v>158</v>
      </c>
      <c r="E102" s="213" t="s">
        <v>2386</v>
      </c>
      <c r="F102" s="214" t="s">
        <v>2387</v>
      </c>
      <c r="G102" s="215" t="s">
        <v>2388</v>
      </c>
      <c r="H102" s="216">
        <v>1</v>
      </c>
      <c r="I102" s="217"/>
      <c r="J102" s="218">
        <f>ROUND(I102*H102,2)</f>
        <v>0</v>
      </c>
      <c r="K102" s="214" t="s">
        <v>162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2360</v>
      </c>
      <c r="AT102" s="223" t="s">
        <v>158</v>
      </c>
      <c r="AU102" s="223" t="s">
        <v>81</v>
      </c>
      <c r="AY102" s="17" t="s">
        <v>155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2360</v>
      </c>
      <c r="BM102" s="223" t="s">
        <v>2389</v>
      </c>
    </row>
    <row r="103" s="2" customFormat="1">
      <c r="A103" s="38"/>
      <c r="B103" s="39"/>
      <c r="C103" s="40"/>
      <c r="D103" s="225" t="s">
        <v>165</v>
      </c>
      <c r="E103" s="40"/>
      <c r="F103" s="226" t="s">
        <v>2390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165</v>
      </c>
      <c r="AU103" s="17" t="s">
        <v>81</v>
      </c>
    </row>
    <row r="104" s="2" customFormat="1" ht="24.15" customHeight="1">
      <c r="A104" s="38"/>
      <c r="B104" s="39"/>
      <c r="C104" s="212" t="s">
        <v>207</v>
      </c>
      <c r="D104" s="212" t="s">
        <v>158</v>
      </c>
      <c r="E104" s="213" t="s">
        <v>2391</v>
      </c>
      <c r="F104" s="214" t="s">
        <v>2392</v>
      </c>
      <c r="G104" s="215" t="s">
        <v>261</v>
      </c>
      <c r="H104" s="216">
        <v>1</v>
      </c>
      <c r="I104" s="217"/>
      <c r="J104" s="218">
        <f>ROUND(I104*H104,2)</f>
        <v>0</v>
      </c>
      <c r="K104" s="214" t="s">
        <v>162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2360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2360</v>
      </c>
      <c r="BM104" s="223" t="s">
        <v>2393</v>
      </c>
    </row>
    <row r="105" s="2" customFormat="1">
      <c r="A105" s="38"/>
      <c r="B105" s="39"/>
      <c r="C105" s="40"/>
      <c r="D105" s="225" t="s">
        <v>165</v>
      </c>
      <c r="E105" s="40"/>
      <c r="F105" s="226" t="s">
        <v>2394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165</v>
      </c>
      <c r="AU105" s="17" t="s">
        <v>81</v>
      </c>
    </row>
    <row r="106" s="12" customFormat="1" ht="22.8" customHeight="1">
      <c r="A106" s="12"/>
      <c r="B106" s="196"/>
      <c r="C106" s="197"/>
      <c r="D106" s="198" t="s">
        <v>71</v>
      </c>
      <c r="E106" s="210" t="s">
        <v>2395</v>
      </c>
      <c r="F106" s="210" t="s">
        <v>2396</v>
      </c>
      <c r="G106" s="197"/>
      <c r="H106" s="197"/>
      <c r="I106" s="200"/>
      <c r="J106" s="211">
        <f>BK106</f>
        <v>0</v>
      </c>
      <c r="K106" s="197"/>
      <c r="L106" s="202"/>
      <c r="M106" s="203"/>
      <c r="N106" s="204"/>
      <c r="O106" s="204"/>
      <c r="P106" s="205">
        <f>SUM(P107:P118)</f>
        <v>0</v>
      </c>
      <c r="Q106" s="204"/>
      <c r="R106" s="205">
        <f>SUM(R107:R118)</f>
        <v>0</v>
      </c>
      <c r="S106" s="204"/>
      <c r="T106" s="206">
        <f>SUM(T107:T118)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7" t="s">
        <v>196</v>
      </c>
      <c r="AT106" s="208" t="s">
        <v>71</v>
      </c>
      <c r="AU106" s="208" t="s">
        <v>79</v>
      </c>
      <c r="AY106" s="207" t="s">
        <v>155</v>
      </c>
      <c r="BK106" s="209">
        <f>SUM(BK107:BK118)</f>
        <v>0</v>
      </c>
    </row>
    <row r="107" s="2" customFormat="1" ht="16.5" customHeight="1">
      <c r="A107" s="38"/>
      <c r="B107" s="39"/>
      <c r="C107" s="212" t="s">
        <v>218</v>
      </c>
      <c r="D107" s="212" t="s">
        <v>158</v>
      </c>
      <c r="E107" s="213" t="s">
        <v>2397</v>
      </c>
      <c r="F107" s="214" t="s">
        <v>2398</v>
      </c>
      <c r="G107" s="215" t="s">
        <v>261</v>
      </c>
      <c r="H107" s="216">
        <v>1</v>
      </c>
      <c r="I107" s="217"/>
      <c r="J107" s="218">
        <f>ROUND(I107*H107,2)</f>
        <v>0</v>
      </c>
      <c r="K107" s="214" t="s">
        <v>162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2360</v>
      </c>
      <c r="AT107" s="223" t="s">
        <v>158</v>
      </c>
      <c r="AU107" s="223" t="s">
        <v>81</v>
      </c>
      <c r="AY107" s="17" t="s">
        <v>155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2360</v>
      </c>
      <c r="BM107" s="223" t="s">
        <v>2399</v>
      </c>
    </row>
    <row r="108" s="2" customFormat="1">
      <c r="A108" s="38"/>
      <c r="B108" s="39"/>
      <c r="C108" s="40"/>
      <c r="D108" s="225" t="s">
        <v>165</v>
      </c>
      <c r="E108" s="40"/>
      <c r="F108" s="226" t="s">
        <v>2400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165</v>
      </c>
      <c r="AU108" s="17" t="s">
        <v>81</v>
      </c>
    </row>
    <row r="109" s="2" customFormat="1" ht="16.5" customHeight="1">
      <c r="A109" s="38"/>
      <c r="B109" s="39"/>
      <c r="C109" s="212" t="s">
        <v>216</v>
      </c>
      <c r="D109" s="212" t="s">
        <v>158</v>
      </c>
      <c r="E109" s="213" t="s">
        <v>2401</v>
      </c>
      <c r="F109" s="214" t="s">
        <v>2402</v>
      </c>
      <c r="G109" s="215" t="s">
        <v>261</v>
      </c>
      <c r="H109" s="216">
        <v>1</v>
      </c>
      <c r="I109" s="217"/>
      <c r="J109" s="218">
        <f>ROUND(I109*H109,2)</f>
        <v>0</v>
      </c>
      <c r="K109" s="214" t="s">
        <v>162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2360</v>
      </c>
      <c r="AT109" s="223" t="s">
        <v>158</v>
      </c>
      <c r="AU109" s="223" t="s">
        <v>81</v>
      </c>
      <c r="AY109" s="17" t="s">
        <v>155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2360</v>
      </c>
      <c r="BM109" s="223" t="s">
        <v>2403</v>
      </c>
    </row>
    <row r="110" s="2" customFormat="1">
      <c r="A110" s="38"/>
      <c r="B110" s="39"/>
      <c r="C110" s="40"/>
      <c r="D110" s="225" t="s">
        <v>165</v>
      </c>
      <c r="E110" s="40"/>
      <c r="F110" s="226" t="s">
        <v>2404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165</v>
      </c>
      <c r="AU110" s="17" t="s">
        <v>81</v>
      </c>
    </row>
    <row r="111" s="2" customFormat="1" ht="16.5" customHeight="1">
      <c r="A111" s="38"/>
      <c r="B111" s="39"/>
      <c r="C111" s="212" t="s">
        <v>233</v>
      </c>
      <c r="D111" s="212" t="s">
        <v>158</v>
      </c>
      <c r="E111" s="213" t="s">
        <v>2405</v>
      </c>
      <c r="F111" s="214" t="s">
        <v>2406</v>
      </c>
      <c r="G111" s="215" t="s">
        <v>261</v>
      </c>
      <c r="H111" s="216">
        <v>1</v>
      </c>
      <c r="I111" s="217"/>
      <c r="J111" s="218">
        <f>ROUND(I111*H111,2)</f>
        <v>0</v>
      </c>
      <c r="K111" s="214" t="s">
        <v>162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2360</v>
      </c>
      <c r="AT111" s="223" t="s">
        <v>158</v>
      </c>
      <c r="AU111" s="223" t="s">
        <v>81</v>
      </c>
      <c r="AY111" s="17" t="s">
        <v>155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2360</v>
      </c>
      <c r="BM111" s="223" t="s">
        <v>2407</v>
      </c>
    </row>
    <row r="112" s="2" customFormat="1">
      <c r="A112" s="38"/>
      <c r="B112" s="39"/>
      <c r="C112" s="40"/>
      <c r="D112" s="225" t="s">
        <v>165</v>
      </c>
      <c r="E112" s="40"/>
      <c r="F112" s="226" t="s">
        <v>2408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165</v>
      </c>
      <c r="AU112" s="17" t="s">
        <v>81</v>
      </c>
    </row>
    <row r="113" s="2" customFormat="1" ht="16.5" customHeight="1">
      <c r="A113" s="38"/>
      <c r="B113" s="39"/>
      <c r="C113" s="212" t="s">
        <v>238</v>
      </c>
      <c r="D113" s="212" t="s">
        <v>158</v>
      </c>
      <c r="E113" s="213" t="s">
        <v>2409</v>
      </c>
      <c r="F113" s="214" t="s">
        <v>2410</v>
      </c>
      <c r="G113" s="215" t="s">
        <v>261</v>
      </c>
      <c r="H113" s="216">
        <v>1</v>
      </c>
      <c r="I113" s="217"/>
      <c r="J113" s="218">
        <f>ROUND(I113*H113,2)</f>
        <v>0</v>
      </c>
      <c r="K113" s="214" t="s">
        <v>162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2360</v>
      </c>
      <c r="AT113" s="223" t="s">
        <v>158</v>
      </c>
      <c r="AU113" s="223" t="s">
        <v>81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2360</v>
      </c>
      <c r="BM113" s="223" t="s">
        <v>2411</v>
      </c>
    </row>
    <row r="114" s="2" customFormat="1">
      <c r="A114" s="38"/>
      <c r="B114" s="39"/>
      <c r="C114" s="40"/>
      <c r="D114" s="225" t="s">
        <v>165</v>
      </c>
      <c r="E114" s="40"/>
      <c r="F114" s="226" t="s">
        <v>2412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165</v>
      </c>
      <c r="AU114" s="17" t="s">
        <v>81</v>
      </c>
    </row>
    <row r="115" s="2" customFormat="1">
      <c r="A115" s="38"/>
      <c r="B115" s="39"/>
      <c r="C115" s="40"/>
      <c r="D115" s="232" t="s">
        <v>185</v>
      </c>
      <c r="E115" s="40"/>
      <c r="F115" s="263" t="s">
        <v>2413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185</v>
      </c>
      <c r="AU115" s="17" t="s">
        <v>81</v>
      </c>
    </row>
    <row r="116" s="2" customFormat="1" ht="16.5" customHeight="1">
      <c r="A116" s="38"/>
      <c r="B116" s="39"/>
      <c r="C116" s="212" t="s">
        <v>8</v>
      </c>
      <c r="D116" s="212" t="s">
        <v>158</v>
      </c>
      <c r="E116" s="213" t="s">
        <v>2414</v>
      </c>
      <c r="F116" s="214" t="s">
        <v>2415</v>
      </c>
      <c r="G116" s="215" t="s">
        <v>267</v>
      </c>
      <c r="H116" s="216">
        <v>1</v>
      </c>
      <c r="I116" s="217"/>
      <c r="J116" s="218">
        <f>ROUND(I116*H116,2)</f>
        <v>0</v>
      </c>
      <c r="K116" s="214" t="s">
        <v>162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2360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2360</v>
      </c>
      <c r="BM116" s="223" t="s">
        <v>2416</v>
      </c>
    </row>
    <row r="117" s="2" customFormat="1">
      <c r="A117" s="38"/>
      <c r="B117" s="39"/>
      <c r="C117" s="40"/>
      <c r="D117" s="225" t="s">
        <v>165</v>
      </c>
      <c r="E117" s="40"/>
      <c r="F117" s="226" t="s">
        <v>2417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165</v>
      </c>
      <c r="AU117" s="17" t="s">
        <v>81</v>
      </c>
    </row>
    <row r="118" s="2" customFormat="1">
      <c r="A118" s="38"/>
      <c r="B118" s="39"/>
      <c r="C118" s="40"/>
      <c r="D118" s="232" t="s">
        <v>185</v>
      </c>
      <c r="E118" s="40"/>
      <c r="F118" s="263" t="s">
        <v>2418</v>
      </c>
      <c r="G118" s="40"/>
      <c r="H118" s="40"/>
      <c r="I118" s="227"/>
      <c r="J118" s="40"/>
      <c r="K118" s="40"/>
      <c r="L118" s="44"/>
      <c r="M118" s="283"/>
      <c r="N118" s="284"/>
      <c r="O118" s="280"/>
      <c r="P118" s="280"/>
      <c r="Q118" s="280"/>
      <c r="R118" s="280"/>
      <c r="S118" s="280"/>
      <c r="T118" s="2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81</v>
      </c>
    </row>
    <row r="119" s="2" customFormat="1" ht="6.96" customHeight="1">
      <c r="A119" s="38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44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sheetProtection sheet="1" autoFilter="0" formatColumns="0" formatRows="0" objects="1" scenarios="1" spinCount="100000" saltValue="0zrSEZTrQR5VZHLsONSGOvcG7kUlOux62uOEegnE4YVt3R8S3arKfhbswC2CEokuLuV5T8v9mqme+cQw+W4cwQ==" hashValue="eIs1ypykyR2HuDKjYifZtuu79EJJ0EQH3lA31W0YoA0/z67SRd7ANQ26BsDkTMOtAQSdbx7EHhVUTHb89KVdEg==" algorithmName="SHA-512" password="C68C"/>
  <autoFilter ref="C84:K11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5_01/011002000"/>
    <hyperlink ref="F92" r:id="rId2" display="https://podminky.urs.cz/item/CS_URS_2025_01/030001000"/>
    <hyperlink ref="F95" r:id="rId3" display="https://podminky.urs.cz/item/CS_URS_2025_01/034002000"/>
    <hyperlink ref="F97" r:id="rId4" display="https://podminky.urs.cz/item/CS_URS_2025_01/039002000"/>
    <hyperlink ref="F100" r:id="rId5" display="https://podminky.urs.cz/item/CS_URS_2025_01/042503000"/>
    <hyperlink ref="F103" r:id="rId6" display="https://podminky.urs.cz/item/CS_URS_2025_01/034303000"/>
    <hyperlink ref="F105" r:id="rId7" display="https://podminky.urs.cz/item/CS_URS_2025_01/072002000"/>
    <hyperlink ref="F108" r:id="rId8" display="https://podminky.urs.cz/item/CS_URS_2025_01/013254000"/>
    <hyperlink ref="F110" r:id="rId9" display="https://podminky.urs.cz/item/CS_URS_2025_01/045203000"/>
    <hyperlink ref="F112" r:id="rId10" display="https://podminky.urs.cz/item/CS_URS_2025_01/045303000"/>
    <hyperlink ref="F114" r:id="rId11" display="https://podminky.urs.cz/item/CS_URS_2025_01/052002000"/>
    <hyperlink ref="F117" r:id="rId12" display="https://podminky.urs.cz/item/CS_URS_2025_01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117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119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ROUND(J101,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ROUND((SUM(BE101:BE368)),  2)</f>
        <v>0</v>
      </c>
      <c r="G35" s="38"/>
      <c r="H35" s="38"/>
      <c r="I35" s="157">
        <v>0.20999999999999999</v>
      </c>
      <c r="J35" s="156">
        <f>ROUND(((SUM(BE101:BE368))*I35),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ROUND((SUM(BF101:BF368)),  2)</f>
        <v>0</v>
      </c>
      <c r="G36" s="38"/>
      <c r="H36" s="38"/>
      <c r="I36" s="157">
        <v>0.12</v>
      </c>
      <c r="J36" s="156">
        <f>ROUND(((SUM(BF101:BF368))*I36),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ROUND((SUM(BG101:BG368)),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ROUND((SUM(BH101:BH368)),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ROUND((SUM(BI101:BI368)),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A1 - Stavební práce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J101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124</v>
      </c>
      <c r="E64" s="177"/>
      <c r="F64" s="177"/>
      <c r="G64" s="177"/>
      <c r="H64" s="177"/>
      <c r="I64" s="177"/>
      <c r="J64" s="178">
        <f>J102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125</v>
      </c>
      <c r="E65" s="182"/>
      <c r="F65" s="182"/>
      <c r="G65" s="182"/>
      <c r="H65" s="182"/>
      <c r="I65" s="182"/>
      <c r="J65" s="183">
        <f>J103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126</v>
      </c>
      <c r="E66" s="182"/>
      <c r="F66" s="182"/>
      <c r="G66" s="182"/>
      <c r="H66" s="182"/>
      <c r="I66" s="182"/>
      <c r="J66" s="183">
        <f>J115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127</v>
      </c>
      <c r="E67" s="182"/>
      <c r="F67" s="182"/>
      <c r="G67" s="182"/>
      <c r="H67" s="182"/>
      <c r="I67" s="182"/>
      <c r="J67" s="183">
        <f>J121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128</v>
      </c>
      <c r="E68" s="182"/>
      <c r="F68" s="182"/>
      <c r="G68" s="182"/>
      <c r="H68" s="182"/>
      <c r="I68" s="182"/>
      <c r="J68" s="183">
        <f>J147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129</v>
      </c>
      <c r="E69" s="182"/>
      <c r="F69" s="182"/>
      <c r="G69" s="182"/>
      <c r="H69" s="182"/>
      <c r="I69" s="182"/>
      <c r="J69" s="183">
        <f>J182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130</v>
      </c>
      <c r="E70" s="182"/>
      <c r="F70" s="182"/>
      <c r="G70" s="182"/>
      <c r="H70" s="182"/>
      <c r="I70" s="182"/>
      <c r="J70" s="183">
        <f>J200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4"/>
      <c r="C71" s="175"/>
      <c r="D71" s="176" t="s">
        <v>131</v>
      </c>
      <c r="E71" s="177"/>
      <c r="F71" s="177"/>
      <c r="G71" s="177"/>
      <c r="H71" s="177"/>
      <c r="I71" s="177"/>
      <c r="J71" s="178">
        <f>J203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0"/>
      <c r="C72" s="125"/>
      <c r="D72" s="181" t="s">
        <v>132</v>
      </c>
      <c r="E72" s="182"/>
      <c r="F72" s="182"/>
      <c r="G72" s="182"/>
      <c r="H72" s="182"/>
      <c r="I72" s="182"/>
      <c r="J72" s="183">
        <f>J204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133</v>
      </c>
      <c r="E73" s="182"/>
      <c r="F73" s="182"/>
      <c r="G73" s="182"/>
      <c r="H73" s="182"/>
      <c r="I73" s="182"/>
      <c r="J73" s="183">
        <f>J215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25"/>
      <c r="D74" s="181" t="s">
        <v>134</v>
      </c>
      <c r="E74" s="182"/>
      <c r="F74" s="182"/>
      <c r="G74" s="182"/>
      <c r="H74" s="182"/>
      <c r="I74" s="182"/>
      <c r="J74" s="183">
        <f>J238</f>
        <v>0</v>
      </c>
      <c r="K74" s="125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0"/>
      <c r="C75" s="125"/>
      <c r="D75" s="181" t="s">
        <v>135</v>
      </c>
      <c r="E75" s="182"/>
      <c r="F75" s="182"/>
      <c r="G75" s="182"/>
      <c r="H75" s="182"/>
      <c r="I75" s="182"/>
      <c r="J75" s="183">
        <f>J266</f>
        <v>0</v>
      </c>
      <c r="K75" s="125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25"/>
      <c r="D76" s="181" t="s">
        <v>136</v>
      </c>
      <c r="E76" s="182"/>
      <c r="F76" s="182"/>
      <c r="G76" s="182"/>
      <c r="H76" s="182"/>
      <c r="I76" s="182"/>
      <c r="J76" s="183">
        <f>J288</f>
        <v>0</v>
      </c>
      <c r="K76" s="125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25"/>
      <c r="D77" s="181" t="s">
        <v>137</v>
      </c>
      <c r="E77" s="182"/>
      <c r="F77" s="182"/>
      <c r="G77" s="182"/>
      <c r="H77" s="182"/>
      <c r="I77" s="182"/>
      <c r="J77" s="183">
        <f>J317</f>
        <v>0</v>
      </c>
      <c r="K77" s="125"/>
      <c r="L77" s="18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0"/>
      <c r="C78" s="125"/>
      <c r="D78" s="181" t="s">
        <v>138</v>
      </c>
      <c r="E78" s="182"/>
      <c r="F78" s="182"/>
      <c r="G78" s="182"/>
      <c r="H78" s="182"/>
      <c r="I78" s="182"/>
      <c r="J78" s="183">
        <f>J329</f>
        <v>0</v>
      </c>
      <c r="K78" s="125"/>
      <c r="L78" s="18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0"/>
      <c r="C79" s="125"/>
      <c r="D79" s="181" t="s">
        <v>139</v>
      </c>
      <c r="E79" s="182"/>
      <c r="F79" s="182"/>
      <c r="G79" s="182"/>
      <c r="H79" s="182"/>
      <c r="I79" s="182"/>
      <c r="J79" s="183">
        <f>J338</f>
        <v>0</v>
      </c>
      <c r="K79" s="125"/>
      <c r="L79" s="18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140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9" t="str">
        <f>E7</f>
        <v>Stavební úpravy kolejí objekt C VŠB-TU Ostrava</v>
      </c>
      <c r="F89" s="32"/>
      <c r="G89" s="32"/>
      <c r="H89" s="32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" customFormat="1" ht="12" customHeight="1">
      <c r="B90" s="21"/>
      <c r="C90" s="32" t="s">
        <v>116</v>
      </c>
      <c r="D90" s="22"/>
      <c r="E90" s="22"/>
      <c r="F90" s="22"/>
      <c r="G90" s="22"/>
      <c r="H90" s="22"/>
      <c r="I90" s="22"/>
      <c r="J90" s="22"/>
      <c r="K90" s="22"/>
      <c r="L90" s="20"/>
    </row>
    <row r="91" s="2" customFormat="1" ht="16.5" customHeight="1">
      <c r="A91" s="38"/>
      <c r="B91" s="39"/>
      <c r="C91" s="40"/>
      <c r="D91" s="40"/>
      <c r="E91" s="169" t="s">
        <v>117</v>
      </c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118</v>
      </c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6.5" customHeight="1">
      <c r="A93" s="38"/>
      <c r="B93" s="39"/>
      <c r="C93" s="40"/>
      <c r="D93" s="40"/>
      <c r="E93" s="69" t="str">
        <f>E11</f>
        <v>A1 - Stavební práce</v>
      </c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2" customHeight="1">
      <c r="A95" s="38"/>
      <c r="B95" s="39"/>
      <c r="C95" s="32" t="s">
        <v>21</v>
      </c>
      <c r="D95" s="40"/>
      <c r="E95" s="40"/>
      <c r="F95" s="27" t="str">
        <f>F14</f>
        <v>Ostrava Poruba</v>
      </c>
      <c r="G95" s="40"/>
      <c r="H95" s="40"/>
      <c r="I95" s="32" t="s">
        <v>23</v>
      </c>
      <c r="J95" s="72" t="str">
        <f>IF(J14="","",J14)</f>
        <v>7. 3. 2025</v>
      </c>
      <c r="K95" s="40"/>
      <c r="L95" s="14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6.96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5.65" customHeight="1">
      <c r="A97" s="38"/>
      <c r="B97" s="39"/>
      <c r="C97" s="32" t="s">
        <v>25</v>
      </c>
      <c r="D97" s="40"/>
      <c r="E97" s="40"/>
      <c r="F97" s="27" t="str">
        <f>E17</f>
        <v xml:space="preserve">VŠB TU Ostrava  - Ubytovací, Stravovací služby</v>
      </c>
      <c r="G97" s="40"/>
      <c r="H97" s="40"/>
      <c r="I97" s="32" t="s">
        <v>31</v>
      </c>
      <c r="J97" s="36" t="str">
        <f>E23</f>
        <v>ing. arch. Tomáš Kudělka</v>
      </c>
      <c r="K97" s="40"/>
      <c r="L97" s="14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5.15" customHeight="1">
      <c r="A98" s="38"/>
      <c r="B98" s="39"/>
      <c r="C98" s="32" t="s">
        <v>29</v>
      </c>
      <c r="D98" s="40"/>
      <c r="E98" s="40"/>
      <c r="F98" s="27" t="str">
        <f>IF(E20="","",E20)</f>
        <v>Vyplň údaj</v>
      </c>
      <c r="G98" s="40"/>
      <c r="H98" s="40"/>
      <c r="I98" s="32" t="s">
        <v>34</v>
      </c>
      <c r="J98" s="36" t="str">
        <f>E26</f>
        <v xml:space="preserve"> </v>
      </c>
      <c r="K98" s="40"/>
      <c r="L98" s="14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14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11" customFormat="1" ht="29.28" customHeight="1">
      <c r="A100" s="185"/>
      <c r="B100" s="186"/>
      <c r="C100" s="187" t="s">
        <v>141</v>
      </c>
      <c r="D100" s="188" t="s">
        <v>57</v>
      </c>
      <c r="E100" s="188" t="s">
        <v>53</v>
      </c>
      <c r="F100" s="188" t="s">
        <v>54</v>
      </c>
      <c r="G100" s="188" t="s">
        <v>142</v>
      </c>
      <c r="H100" s="188" t="s">
        <v>143</v>
      </c>
      <c r="I100" s="188" t="s">
        <v>144</v>
      </c>
      <c r="J100" s="188" t="s">
        <v>122</v>
      </c>
      <c r="K100" s="189" t="s">
        <v>145</v>
      </c>
      <c r="L100" s="190"/>
      <c r="M100" s="92" t="s">
        <v>19</v>
      </c>
      <c r="N100" s="93" t="s">
        <v>42</v>
      </c>
      <c r="O100" s="93" t="s">
        <v>146</v>
      </c>
      <c r="P100" s="93" t="s">
        <v>147</v>
      </c>
      <c r="Q100" s="93" t="s">
        <v>148</v>
      </c>
      <c r="R100" s="93" t="s">
        <v>149</v>
      </c>
      <c r="S100" s="93" t="s">
        <v>150</v>
      </c>
      <c r="T100" s="94" t="s">
        <v>151</v>
      </c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</row>
    <row r="101" s="2" customFormat="1" ht="22.8" customHeight="1">
      <c r="A101" s="38"/>
      <c r="B101" s="39"/>
      <c r="C101" s="99" t="s">
        <v>152</v>
      </c>
      <c r="D101" s="40"/>
      <c r="E101" s="40"/>
      <c r="F101" s="40"/>
      <c r="G101" s="40"/>
      <c r="H101" s="40"/>
      <c r="I101" s="40"/>
      <c r="J101" s="191">
        <f>BK101</f>
        <v>0</v>
      </c>
      <c r="K101" s="40"/>
      <c r="L101" s="44"/>
      <c r="M101" s="95"/>
      <c r="N101" s="192"/>
      <c r="O101" s="96"/>
      <c r="P101" s="193">
        <f>P102+P203</f>
        <v>0</v>
      </c>
      <c r="Q101" s="96"/>
      <c r="R101" s="193">
        <f>R102+R203</f>
        <v>26.346993879999999</v>
      </c>
      <c r="S101" s="96"/>
      <c r="T101" s="194">
        <f>T102+T203</f>
        <v>32.477830990000001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71</v>
      </c>
      <c r="AU101" s="17" t="s">
        <v>123</v>
      </c>
      <c r="BK101" s="195">
        <f>BK102+BK203</f>
        <v>0</v>
      </c>
    </row>
    <row r="102" s="12" customFormat="1" ht="25.92" customHeight="1">
      <c r="A102" s="12"/>
      <c r="B102" s="196"/>
      <c r="C102" s="197"/>
      <c r="D102" s="198" t="s">
        <v>71</v>
      </c>
      <c r="E102" s="199" t="s">
        <v>153</v>
      </c>
      <c r="F102" s="199" t="s">
        <v>154</v>
      </c>
      <c r="G102" s="197"/>
      <c r="H102" s="197"/>
      <c r="I102" s="200"/>
      <c r="J102" s="201">
        <f>BK102</f>
        <v>0</v>
      </c>
      <c r="K102" s="197"/>
      <c r="L102" s="202"/>
      <c r="M102" s="203"/>
      <c r="N102" s="204"/>
      <c r="O102" s="204"/>
      <c r="P102" s="205">
        <f>P103+P115+P121+P147+P182+P200</f>
        <v>0</v>
      </c>
      <c r="Q102" s="204"/>
      <c r="R102" s="205">
        <f>R103+R115+R121+R147+R182+R200</f>
        <v>2.9904499200000005</v>
      </c>
      <c r="S102" s="204"/>
      <c r="T102" s="206">
        <f>T103+T115+T121+T147+T182+T200</f>
        <v>6.3708920000000013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79</v>
      </c>
      <c r="AT102" s="208" t="s">
        <v>71</v>
      </c>
      <c r="AU102" s="208" t="s">
        <v>72</v>
      </c>
      <c r="AY102" s="207" t="s">
        <v>155</v>
      </c>
      <c r="BK102" s="209">
        <f>BK103+BK115+BK121+BK147+BK182+BK200</f>
        <v>0</v>
      </c>
    </row>
    <row r="103" s="12" customFormat="1" ht="22.8" customHeight="1">
      <c r="A103" s="12"/>
      <c r="B103" s="196"/>
      <c r="C103" s="197"/>
      <c r="D103" s="198" t="s">
        <v>71</v>
      </c>
      <c r="E103" s="210" t="s">
        <v>156</v>
      </c>
      <c r="F103" s="210" t="s">
        <v>157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SUM(P104:P114)</f>
        <v>0</v>
      </c>
      <c r="Q103" s="204"/>
      <c r="R103" s="205">
        <f>SUM(R104:R114)</f>
        <v>2.4192272800000003</v>
      </c>
      <c r="S103" s="204"/>
      <c r="T103" s="206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79</v>
      </c>
      <c r="AT103" s="208" t="s">
        <v>71</v>
      </c>
      <c r="AU103" s="208" t="s">
        <v>79</v>
      </c>
      <c r="AY103" s="207" t="s">
        <v>155</v>
      </c>
      <c r="BK103" s="209">
        <f>SUM(BK104:BK114)</f>
        <v>0</v>
      </c>
    </row>
    <row r="104" s="2" customFormat="1" ht="37.8" customHeight="1">
      <c r="A104" s="38"/>
      <c r="B104" s="39"/>
      <c r="C104" s="212" t="s">
        <v>79</v>
      </c>
      <c r="D104" s="212" t="s">
        <v>158</v>
      </c>
      <c r="E104" s="213" t="s">
        <v>159</v>
      </c>
      <c r="F104" s="214" t="s">
        <v>160</v>
      </c>
      <c r="G104" s="215" t="s">
        <v>161</v>
      </c>
      <c r="H104" s="216">
        <v>39.124000000000002</v>
      </c>
      <c r="I104" s="217"/>
      <c r="J104" s="218">
        <f>ROUND(I104*H104,2)</f>
        <v>0</v>
      </c>
      <c r="K104" s="214" t="s">
        <v>162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0.061719999999999997</v>
      </c>
      <c r="R104" s="221">
        <f>Q104*H104</f>
        <v>2.4147332800000001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163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163</v>
      </c>
      <c r="BM104" s="223" t="s">
        <v>164</v>
      </c>
    </row>
    <row r="105" s="2" customFormat="1">
      <c r="A105" s="38"/>
      <c r="B105" s="39"/>
      <c r="C105" s="40"/>
      <c r="D105" s="225" t="s">
        <v>165</v>
      </c>
      <c r="E105" s="40"/>
      <c r="F105" s="226" t="s">
        <v>166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165</v>
      </c>
      <c r="AU105" s="17" t="s">
        <v>81</v>
      </c>
    </row>
    <row r="106" s="13" customFormat="1">
      <c r="A106" s="13"/>
      <c r="B106" s="230"/>
      <c r="C106" s="231"/>
      <c r="D106" s="232" t="s">
        <v>167</v>
      </c>
      <c r="E106" s="233" t="s">
        <v>19</v>
      </c>
      <c r="F106" s="234" t="s">
        <v>168</v>
      </c>
      <c r="G106" s="231"/>
      <c r="H106" s="233" t="s">
        <v>19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167</v>
      </c>
      <c r="AU106" s="240" t="s">
        <v>81</v>
      </c>
      <c r="AV106" s="13" t="s">
        <v>79</v>
      </c>
      <c r="AW106" s="13" t="s">
        <v>33</v>
      </c>
      <c r="AX106" s="13" t="s">
        <v>72</v>
      </c>
      <c r="AY106" s="240" t="s">
        <v>155</v>
      </c>
    </row>
    <row r="107" s="14" customFormat="1">
      <c r="A107" s="14"/>
      <c r="B107" s="241"/>
      <c r="C107" s="242"/>
      <c r="D107" s="232" t="s">
        <v>167</v>
      </c>
      <c r="E107" s="243" t="s">
        <v>19</v>
      </c>
      <c r="F107" s="244" t="s">
        <v>169</v>
      </c>
      <c r="G107" s="242"/>
      <c r="H107" s="245">
        <v>13.000999999999999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1" t="s">
        <v>167</v>
      </c>
      <c r="AU107" s="251" t="s">
        <v>81</v>
      </c>
      <c r="AV107" s="14" t="s">
        <v>81</v>
      </c>
      <c r="AW107" s="14" t="s">
        <v>33</v>
      </c>
      <c r="AX107" s="14" t="s">
        <v>72</v>
      </c>
      <c r="AY107" s="251" t="s">
        <v>155</v>
      </c>
    </row>
    <row r="108" s="13" customFormat="1">
      <c r="A108" s="13"/>
      <c r="B108" s="230"/>
      <c r="C108" s="231"/>
      <c r="D108" s="232" t="s">
        <v>167</v>
      </c>
      <c r="E108" s="233" t="s">
        <v>19</v>
      </c>
      <c r="F108" s="234" t="s">
        <v>170</v>
      </c>
      <c r="G108" s="231"/>
      <c r="H108" s="233" t="s">
        <v>19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167</v>
      </c>
      <c r="AU108" s="240" t="s">
        <v>81</v>
      </c>
      <c r="AV108" s="13" t="s">
        <v>79</v>
      </c>
      <c r="AW108" s="13" t="s">
        <v>33</v>
      </c>
      <c r="AX108" s="13" t="s">
        <v>72</v>
      </c>
      <c r="AY108" s="240" t="s">
        <v>155</v>
      </c>
    </row>
    <row r="109" s="14" customFormat="1">
      <c r="A109" s="14"/>
      <c r="B109" s="241"/>
      <c r="C109" s="242"/>
      <c r="D109" s="232" t="s">
        <v>167</v>
      </c>
      <c r="E109" s="243" t="s">
        <v>19</v>
      </c>
      <c r="F109" s="244" t="s">
        <v>171</v>
      </c>
      <c r="G109" s="242"/>
      <c r="H109" s="245">
        <v>15.69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167</v>
      </c>
      <c r="AU109" s="251" t="s">
        <v>81</v>
      </c>
      <c r="AV109" s="14" t="s">
        <v>81</v>
      </c>
      <c r="AW109" s="14" t="s">
        <v>33</v>
      </c>
      <c r="AX109" s="14" t="s">
        <v>72</v>
      </c>
      <c r="AY109" s="251" t="s">
        <v>155</v>
      </c>
    </row>
    <row r="110" s="14" customFormat="1">
      <c r="A110" s="14"/>
      <c r="B110" s="241"/>
      <c r="C110" s="242"/>
      <c r="D110" s="232" t="s">
        <v>167</v>
      </c>
      <c r="E110" s="243" t="s">
        <v>19</v>
      </c>
      <c r="F110" s="244" t="s">
        <v>172</v>
      </c>
      <c r="G110" s="242"/>
      <c r="H110" s="245">
        <v>10.433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167</v>
      </c>
      <c r="AU110" s="251" t="s">
        <v>81</v>
      </c>
      <c r="AV110" s="14" t="s">
        <v>81</v>
      </c>
      <c r="AW110" s="14" t="s">
        <v>33</v>
      </c>
      <c r="AX110" s="14" t="s">
        <v>72</v>
      </c>
      <c r="AY110" s="251" t="s">
        <v>155</v>
      </c>
    </row>
    <row r="111" s="15" customFormat="1">
      <c r="A111" s="15"/>
      <c r="B111" s="252"/>
      <c r="C111" s="253"/>
      <c r="D111" s="232" t="s">
        <v>167</v>
      </c>
      <c r="E111" s="254" t="s">
        <v>19</v>
      </c>
      <c r="F111" s="255" t="s">
        <v>173</v>
      </c>
      <c r="G111" s="253"/>
      <c r="H111" s="256">
        <v>39.124000000000002</v>
      </c>
      <c r="I111" s="257"/>
      <c r="J111" s="253"/>
      <c r="K111" s="253"/>
      <c r="L111" s="258"/>
      <c r="M111" s="259"/>
      <c r="N111" s="260"/>
      <c r="O111" s="260"/>
      <c r="P111" s="260"/>
      <c r="Q111" s="260"/>
      <c r="R111" s="260"/>
      <c r="S111" s="260"/>
      <c r="T111" s="261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2" t="s">
        <v>167</v>
      </c>
      <c r="AU111" s="262" t="s">
        <v>81</v>
      </c>
      <c r="AV111" s="15" t="s">
        <v>163</v>
      </c>
      <c r="AW111" s="15" t="s">
        <v>33</v>
      </c>
      <c r="AX111" s="15" t="s">
        <v>79</v>
      </c>
      <c r="AY111" s="262" t="s">
        <v>155</v>
      </c>
    </row>
    <row r="112" s="2" customFormat="1" ht="24.15" customHeight="1">
      <c r="A112" s="38"/>
      <c r="B112" s="39"/>
      <c r="C112" s="212" t="s">
        <v>81</v>
      </c>
      <c r="D112" s="212" t="s">
        <v>158</v>
      </c>
      <c r="E112" s="213" t="s">
        <v>174</v>
      </c>
      <c r="F112" s="214" t="s">
        <v>175</v>
      </c>
      <c r="G112" s="215" t="s">
        <v>176</v>
      </c>
      <c r="H112" s="216">
        <v>32.100000000000001</v>
      </c>
      <c r="I112" s="217"/>
      <c r="J112" s="218">
        <f>ROUND(I112*H112,2)</f>
        <v>0</v>
      </c>
      <c r="K112" s="214" t="s">
        <v>162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0.00013999999999999999</v>
      </c>
      <c r="R112" s="221">
        <f>Q112*H112</f>
        <v>0.0044939999999999997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163</v>
      </c>
      <c r="AT112" s="223" t="s">
        <v>158</v>
      </c>
      <c r="AU112" s="223" t="s">
        <v>81</v>
      </c>
      <c r="AY112" s="17" t="s">
        <v>155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163</v>
      </c>
      <c r="BM112" s="223" t="s">
        <v>177</v>
      </c>
    </row>
    <row r="113" s="2" customFormat="1">
      <c r="A113" s="38"/>
      <c r="B113" s="39"/>
      <c r="C113" s="40"/>
      <c r="D113" s="225" t="s">
        <v>165</v>
      </c>
      <c r="E113" s="40"/>
      <c r="F113" s="226" t="s">
        <v>178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165</v>
      </c>
      <c r="AU113" s="17" t="s">
        <v>81</v>
      </c>
    </row>
    <row r="114" s="14" customFormat="1">
      <c r="A114" s="14"/>
      <c r="B114" s="241"/>
      <c r="C114" s="242"/>
      <c r="D114" s="232" t="s">
        <v>167</v>
      </c>
      <c r="E114" s="243" t="s">
        <v>19</v>
      </c>
      <c r="F114" s="244" t="s">
        <v>179</v>
      </c>
      <c r="G114" s="242"/>
      <c r="H114" s="245">
        <v>32.100000000000001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167</v>
      </c>
      <c r="AU114" s="251" t="s">
        <v>81</v>
      </c>
      <c r="AV114" s="14" t="s">
        <v>81</v>
      </c>
      <c r="AW114" s="14" t="s">
        <v>33</v>
      </c>
      <c r="AX114" s="14" t="s">
        <v>79</v>
      </c>
      <c r="AY114" s="251" t="s">
        <v>155</v>
      </c>
    </row>
    <row r="115" s="12" customFormat="1" ht="22.8" customHeight="1">
      <c r="A115" s="12"/>
      <c r="B115" s="196"/>
      <c r="C115" s="197"/>
      <c r="D115" s="198" t="s">
        <v>71</v>
      </c>
      <c r="E115" s="210" t="s">
        <v>163</v>
      </c>
      <c r="F115" s="210" t="s">
        <v>180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SUM(P116:P120)</f>
        <v>0</v>
      </c>
      <c r="Q115" s="204"/>
      <c r="R115" s="205">
        <f>SUM(R116:R120)</f>
        <v>0.088018559999999996</v>
      </c>
      <c r="S115" s="204"/>
      <c r="T115" s="206">
        <f>SUM(T116:T120)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79</v>
      </c>
      <c r="AT115" s="208" t="s">
        <v>71</v>
      </c>
      <c r="AU115" s="208" t="s">
        <v>79</v>
      </c>
      <c r="AY115" s="207" t="s">
        <v>155</v>
      </c>
      <c r="BK115" s="209">
        <f>SUM(BK116:BK120)</f>
        <v>0</v>
      </c>
    </row>
    <row r="116" s="2" customFormat="1" ht="66.75" customHeight="1">
      <c r="A116" s="38"/>
      <c r="B116" s="39"/>
      <c r="C116" s="212" t="s">
        <v>156</v>
      </c>
      <c r="D116" s="212" t="s">
        <v>158</v>
      </c>
      <c r="E116" s="213" t="s">
        <v>181</v>
      </c>
      <c r="F116" s="214" t="s">
        <v>182</v>
      </c>
      <c r="G116" s="215" t="s">
        <v>161</v>
      </c>
      <c r="H116" s="216">
        <v>0.41299999999999998</v>
      </c>
      <c r="I116" s="217"/>
      <c r="J116" s="218">
        <f>ROUND(I116*H116,2)</f>
        <v>0</v>
      </c>
      <c r="K116" s="214" t="s">
        <v>162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0.21312</v>
      </c>
      <c r="R116" s="221">
        <f>Q116*H116</f>
        <v>0.088018559999999996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163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163</v>
      </c>
      <c r="BM116" s="223" t="s">
        <v>183</v>
      </c>
    </row>
    <row r="117" s="2" customFormat="1">
      <c r="A117" s="38"/>
      <c r="B117" s="39"/>
      <c r="C117" s="40"/>
      <c r="D117" s="225" t="s">
        <v>165</v>
      </c>
      <c r="E117" s="40"/>
      <c r="F117" s="226" t="s">
        <v>184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165</v>
      </c>
      <c r="AU117" s="17" t="s">
        <v>81</v>
      </c>
    </row>
    <row r="118" s="2" customFormat="1">
      <c r="A118" s="38"/>
      <c r="B118" s="39"/>
      <c r="C118" s="40"/>
      <c r="D118" s="232" t="s">
        <v>185</v>
      </c>
      <c r="E118" s="40"/>
      <c r="F118" s="263" t="s">
        <v>186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185</v>
      </c>
      <c r="AU118" s="17" t="s">
        <v>81</v>
      </c>
    </row>
    <row r="119" s="13" customFormat="1">
      <c r="A119" s="13"/>
      <c r="B119" s="230"/>
      <c r="C119" s="231"/>
      <c r="D119" s="232" t="s">
        <v>167</v>
      </c>
      <c r="E119" s="233" t="s">
        <v>19</v>
      </c>
      <c r="F119" s="234" t="s">
        <v>187</v>
      </c>
      <c r="G119" s="231"/>
      <c r="H119" s="233" t="s">
        <v>19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167</v>
      </c>
      <c r="AU119" s="240" t="s">
        <v>81</v>
      </c>
      <c r="AV119" s="13" t="s">
        <v>79</v>
      </c>
      <c r="AW119" s="13" t="s">
        <v>33</v>
      </c>
      <c r="AX119" s="13" t="s">
        <v>72</v>
      </c>
      <c r="AY119" s="240" t="s">
        <v>155</v>
      </c>
    </row>
    <row r="120" s="14" customFormat="1">
      <c r="A120" s="14"/>
      <c r="B120" s="241"/>
      <c r="C120" s="242"/>
      <c r="D120" s="232" t="s">
        <v>167</v>
      </c>
      <c r="E120" s="243" t="s">
        <v>19</v>
      </c>
      <c r="F120" s="244" t="s">
        <v>188</v>
      </c>
      <c r="G120" s="242"/>
      <c r="H120" s="245">
        <v>0.41299999999999998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167</v>
      </c>
      <c r="AU120" s="251" t="s">
        <v>81</v>
      </c>
      <c r="AV120" s="14" t="s">
        <v>81</v>
      </c>
      <c r="AW120" s="14" t="s">
        <v>33</v>
      </c>
      <c r="AX120" s="14" t="s">
        <v>79</v>
      </c>
      <c r="AY120" s="251" t="s">
        <v>155</v>
      </c>
    </row>
    <row r="121" s="12" customFormat="1" ht="22.8" customHeight="1">
      <c r="A121" s="12"/>
      <c r="B121" s="196"/>
      <c r="C121" s="197"/>
      <c r="D121" s="198" t="s">
        <v>71</v>
      </c>
      <c r="E121" s="210" t="s">
        <v>189</v>
      </c>
      <c r="F121" s="210" t="s">
        <v>190</v>
      </c>
      <c r="G121" s="197"/>
      <c r="H121" s="197"/>
      <c r="I121" s="200"/>
      <c r="J121" s="211">
        <f>BK121</f>
        <v>0</v>
      </c>
      <c r="K121" s="197"/>
      <c r="L121" s="202"/>
      <c r="M121" s="203"/>
      <c r="N121" s="204"/>
      <c r="O121" s="204"/>
      <c r="P121" s="205">
        <f>SUM(P122:P146)</f>
        <v>0</v>
      </c>
      <c r="Q121" s="204"/>
      <c r="R121" s="205">
        <f>SUM(R122:R146)</f>
        <v>0.42440615999999998</v>
      </c>
      <c r="S121" s="204"/>
      <c r="T121" s="206">
        <f>SUM(T122:T146)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79</v>
      </c>
      <c r="AT121" s="208" t="s">
        <v>71</v>
      </c>
      <c r="AU121" s="208" t="s">
        <v>79</v>
      </c>
      <c r="AY121" s="207" t="s">
        <v>155</v>
      </c>
      <c r="BK121" s="209">
        <f>SUM(BK122:BK146)</f>
        <v>0</v>
      </c>
    </row>
    <row r="122" s="2" customFormat="1" ht="24.15" customHeight="1">
      <c r="A122" s="38"/>
      <c r="B122" s="39"/>
      <c r="C122" s="212" t="s">
        <v>163</v>
      </c>
      <c r="D122" s="212" t="s">
        <v>158</v>
      </c>
      <c r="E122" s="213" t="s">
        <v>191</v>
      </c>
      <c r="F122" s="214" t="s">
        <v>192</v>
      </c>
      <c r="G122" s="215" t="s">
        <v>161</v>
      </c>
      <c r="H122" s="216">
        <v>34.668999999999997</v>
      </c>
      <c r="I122" s="217"/>
      <c r="J122" s="218">
        <f>ROUND(I122*H122,2)</f>
        <v>0</v>
      </c>
      <c r="K122" s="214" t="s">
        <v>162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0.00025999999999999998</v>
      </c>
      <c r="R122" s="221">
        <f>Q122*H122</f>
        <v>0.0090139399999999981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163</v>
      </c>
      <c r="AT122" s="223" t="s">
        <v>158</v>
      </c>
      <c r="AU122" s="223" t="s">
        <v>81</v>
      </c>
      <c r="AY122" s="17" t="s">
        <v>155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163</v>
      </c>
      <c r="BM122" s="223" t="s">
        <v>193</v>
      </c>
    </row>
    <row r="123" s="2" customFormat="1">
      <c r="A123" s="38"/>
      <c r="B123" s="39"/>
      <c r="C123" s="40"/>
      <c r="D123" s="225" t="s">
        <v>165</v>
      </c>
      <c r="E123" s="40"/>
      <c r="F123" s="226" t="s">
        <v>194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165</v>
      </c>
      <c r="AU123" s="17" t="s">
        <v>81</v>
      </c>
    </row>
    <row r="124" s="13" customFormat="1">
      <c r="A124" s="13"/>
      <c r="B124" s="230"/>
      <c r="C124" s="231"/>
      <c r="D124" s="232" t="s">
        <v>167</v>
      </c>
      <c r="E124" s="233" t="s">
        <v>19</v>
      </c>
      <c r="F124" s="234" t="s">
        <v>168</v>
      </c>
      <c r="G124" s="231"/>
      <c r="H124" s="233" t="s">
        <v>19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167</v>
      </c>
      <c r="AU124" s="240" t="s">
        <v>81</v>
      </c>
      <c r="AV124" s="13" t="s">
        <v>79</v>
      </c>
      <c r="AW124" s="13" t="s">
        <v>33</v>
      </c>
      <c r="AX124" s="13" t="s">
        <v>72</v>
      </c>
      <c r="AY124" s="240" t="s">
        <v>155</v>
      </c>
    </row>
    <row r="125" s="14" customFormat="1">
      <c r="A125" s="14"/>
      <c r="B125" s="241"/>
      <c r="C125" s="242"/>
      <c r="D125" s="232" t="s">
        <v>167</v>
      </c>
      <c r="E125" s="243" t="s">
        <v>19</v>
      </c>
      <c r="F125" s="244" t="s">
        <v>169</v>
      </c>
      <c r="G125" s="242"/>
      <c r="H125" s="245">
        <v>13.000999999999999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167</v>
      </c>
      <c r="AU125" s="251" t="s">
        <v>81</v>
      </c>
      <c r="AV125" s="14" t="s">
        <v>81</v>
      </c>
      <c r="AW125" s="14" t="s">
        <v>33</v>
      </c>
      <c r="AX125" s="14" t="s">
        <v>72</v>
      </c>
      <c r="AY125" s="251" t="s">
        <v>155</v>
      </c>
    </row>
    <row r="126" s="13" customFormat="1">
      <c r="A126" s="13"/>
      <c r="B126" s="230"/>
      <c r="C126" s="231"/>
      <c r="D126" s="232" t="s">
        <v>167</v>
      </c>
      <c r="E126" s="233" t="s">
        <v>19</v>
      </c>
      <c r="F126" s="234" t="s">
        <v>170</v>
      </c>
      <c r="G126" s="231"/>
      <c r="H126" s="233" t="s">
        <v>19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167</v>
      </c>
      <c r="AU126" s="240" t="s">
        <v>81</v>
      </c>
      <c r="AV126" s="13" t="s">
        <v>79</v>
      </c>
      <c r="AW126" s="13" t="s">
        <v>33</v>
      </c>
      <c r="AX126" s="13" t="s">
        <v>72</v>
      </c>
      <c r="AY126" s="240" t="s">
        <v>155</v>
      </c>
    </row>
    <row r="127" s="14" customFormat="1">
      <c r="A127" s="14"/>
      <c r="B127" s="241"/>
      <c r="C127" s="242"/>
      <c r="D127" s="232" t="s">
        <v>167</v>
      </c>
      <c r="E127" s="243" t="s">
        <v>19</v>
      </c>
      <c r="F127" s="244" t="s">
        <v>195</v>
      </c>
      <c r="G127" s="242"/>
      <c r="H127" s="245">
        <v>11.234999999999999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167</v>
      </c>
      <c r="AU127" s="251" t="s">
        <v>81</v>
      </c>
      <c r="AV127" s="14" t="s">
        <v>81</v>
      </c>
      <c r="AW127" s="14" t="s">
        <v>33</v>
      </c>
      <c r="AX127" s="14" t="s">
        <v>72</v>
      </c>
      <c r="AY127" s="251" t="s">
        <v>155</v>
      </c>
    </row>
    <row r="128" s="14" customFormat="1">
      <c r="A128" s="14"/>
      <c r="B128" s="241"/>
      <c r="C128" s="242"/>
      <c r="D128" s="232" t="s">
        <v>167</v>
      </c>
      <c r="E128" s="243" t="s">
        <v>19</v>
      </c>
      <c r="F128" s="244" t="s">
        <v>172</v>
      </c>
      <c r="G128" s="242"/>
      <c r="H128" s="245">
        <v>10.433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167</v>
      </c>
      <c r="AU128" s="251" t="s">
        <v>81</v>
      </c>
      <c r="AV128" s="14" t="s">
        <v>81</v>
      </c>
      <c r="AW128" s="14" t="s">
        <v>33</v>
      </c>
      <c r="AX128" s="14" t="s">
        <v>72</v>
      </c>
      <c r="AY128" s="251" t="s">
        <v>155</v>
      </c>
    </row>
    <row r="129" s="15" customFormat="1">
      <c r="A129" s="15"/>
      <c r="B129" s="252"/>
      <c r="C129" s="253"/>
      <c r="D129" s="232" t="s">
        <v>167</v>
      </c>
      <c r="E129" s="254" t="s">
        <v>19</v>
      </c>
      <c r="F129" s="255" t="s">
        <v>173</v>
      </c>
      <c r="G129" s="253"/>
      <c r="H129" s="256">
        <v>34.668999999999997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2" t="s">
        <v>167</v>
      </c>
      <c r="AU129" s="262" t="s">
        <v>81</v>
      </c>
      <c r="AV129" s="15" t="s">
        <v>163</v>
      </c>
      <c r="AW129" s="15" t="s">
        <v>33</v>
      </c>
      <c r="AX129" s="15" t="s">
        <v>79</v>
      </c>
      <c r="AY129" s="262" t="s">
        <v>155</v>
      </c>
    </row>
    <row r="130" s="2" customFormat="1" ht="37.8" customHeight="1">
      <c r="A130" s="38"/>
      <c r="B130" s="39"/>
      <c r="C130" s="212" t="s">
        <v>196</v>
      </c>
      <c r="D130" s="212" t="s">
        <v>158</v>
      </c>
      <c r="E130" s="213" t="s">
        <v>197</v>
      </c>
      <c r="F130" s="214" t="s">
        <v>198</v>
      </c>
      <c r="G130" s="215" t="s">
        <v>161</v>
      </c>
      <c r="H130" s="216">
        <v>34.668999999999997</v>
      </c>
      <c r="I130" s="217"/>
      <c r="J130" s="218">
        <f>ROUND(I130*H130,2)</f>
        <v>0</v>
      </c>
      <c r="K130" s="214" t="s">
        <v>162</v>
      </c>
      <c r="L130" s="44"/>
      <c r="M130" s="219" t="s">
        <v>19</v>
      </c>
      <c r="N130" s="220" t="s">
        <v>43</v>
      </c>
      <c r="O130" s="84"/>
      <c r="P130" s="221">
        <f>O130*H130</f>
        <v>0</v>
      </c>
      <c r="Q130" s="221">
        <v>0.0043800000000000002</v>
      </c>
      <c r="R130" s="221">
        <f>Q130*H130</f>
        <v>0.15185021999999998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163</v>
      </c>
      <c r="AT130" s="223" t="s">
        <v>158</v>
      </c>
      <c r="AU130" s="223" t="s">
        <v>81</v>
      </c>
      <c r="AY130" s="17" t="s">
        <v>155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163</v>
      </c>
      <c r="BM130" s="223" t="s">
        <v>199</v>
      </c>
    </row>
    <row r="131" s="2" customFormat="1">
      <c r="A131" s="38"/>
      <c r="B131" s="39"/>
      <c r="C131" s="40"/>
      <c r="D131" s="225" t="s">
        <v>165</v>
      </c>
      <c r="E131" s="40"/>
      <c r="F131" s="226" t="s">
        <v>200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165</v>
      </c>
      <c r="AU131" s="17" t="s">
        <v>81</v>
      </c>
    </row>
    <row r="132" s="2" customFormat="1" ht="24.15" customHeight="1">
      <c r="A132" s="38"/>
      <c r="B132" s="39"/>
      <c r="C132" s="212" t="s">
        <v>189</v>
      </c>
      <c r="D132" s="212" t="s">
        <v>158</v>
      </c>
      <c r="E132" s="213" t="s">
        <v>201</v>
      </c>
      <c r="F132" s="214" t="s">
        <v>202</v>
      </c>
      <c r="G132" s="215" t="s">
        <v>161</v>
      </c>
      <c r="H132" s="216">
        <v>27.379000000000001</v>
      </c>
      <c r="I132" s="217"/>
      <c r="J132" s="218">
        <f>ROUND(I132*H132,2)</f>
        <v>0</v>
      </c>
      <c r="K132" s="214" t="s">
        <v>162</v>
      </c>
      <c r="L132" s="44"/>
      <c r="M132" s="219" t="s">
        <v>19</v>
      </c>
      <c r="N132" s="220" t="s">
        <v>43</v>
      </c>
      <c r="O132" s="84"/>
      <c r="P132" s="221">
        <f>O132*H132</f>
        <v>0</v>
      </c>
      <c r="Q132" s="221">
        <v>0.0040000000000000001</v>
      </c>
      <c r="R132" s="221">
        <f>Q132*H132</f>
        <v>0.109516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163</v>
      </c>
      <c r="AT132" s="223" t="s">
        <v>158</v>
      </c>
      <c r="AU132" s="223" t="s">
        <v>81</v>
      </c>
      <c r="AY132" s="17" t="s">
        <v>155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163</v>
      </c>
      <c r="BM132" s="223" t="s">
        <v>203</v>
      </c>
    </row>
    <row r="133" s="2" customFormat="1">
      <c r="A133" s="38"/>
      <c r="B133" s="39"/>
      <c r="C133" s="40"/>
      <c r="D133" s="225" t="s">
        <v>165</v>
      </c>
      <c r="E133" s="40"/>
      <c r="F133" s="226" t="s">
        <v>204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165</v>
      </c>
      <c r="AU133" s="17" t="s">
        <v>81</v>
      </c>
    </row>
    <row r="134" s="13" customFormat="1">
      <c r="A134" s="13"/>
      <c r="B134" s="230"/>
      <c r="C134" s="231"/>
      <c r="D134" s="232" t="s">
        <v>167</v>
      </c>
      <c r="E134" s="233" t="s">
        <v>19</v>
      </c>
      <c r="F134" s="234" t="s">
        <v>168</v>
      </c>
      <c r="G134" s="231"/>
      <c r="H134" s="233" t="s">
        <v>19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167</v>
      </c>
      <c r="AU134" s="240" t="s">
        <v>81</v>
      </c>
      <c r="AV134" s="13" t="s">
        <v>79</v>
      </c>
      <c r="AW134" s="13" t="s">
        <v>33</v>
      </c>
      <c r="AX134" s="13" t="s">
        <v>72</v>
      </c>
      <c r="AY134" s="240" t="s">
        <v>155</v>
      </c>
    </row>
    <row r="135" s="14" customFormat="1">
      <c r="A135" s="14"/>
      <c r="B135" s="241"/>
      <c r="C135" s="242"/>
      <c r="D135" s="232" t="s">
        <v>167</v>
      </c>
      <c r="E135" s="243" t="s">
        <v>19</v>
      </c>
      <c r="F135" s="244" t="s">
        <v>205</v>
      </c>
      <c r="G135" s="242"/>
      <c r="H135" s="245">
        <v>5.7110000000000003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167</v>
      </c>
      <c r="AU135" s="251" t="s">
        <v>81</v>
      </c>
      <c r="AV135" s="14" t="s">
        <v>81</v>
      </c>
      <c r="AW135" s="14" t="s">
        <v>33</v>
      </c>
      <c r="AX135" s="14" t="s">
        <v>72</v>
      </c>
      <c r="AY135" s="251" t="s">
        <v>155</v>
      </c>
    </row>
    <row r="136" s="13" customFormat="1">
      <c r="A136" s="13"/>
      <c r="B136" s="230"/>
      <c r="C136" s="231"/>
      <c r="D136" s="232" t="s">
        <v>167</v>
      </c>
      <c r="E136" s="233" t="s">
        <v>19</v>
      </c>
      <c r="F136" s="234" t="s">
        <v>170</v>
      </c>
      <c r="G136" s="231"/>
      <c r="H136" s="233" t="s">
        <v>19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167</v>
      </c>
      <c r="AU136" s="240" t="s">
        <v>81</v>
      </c>
      <c r="AV136" s="13" t="s">
        <v>79</v>
      </c>
      <c r="AW136" s="13" t="s">
        <v>33</v>
      </c>
      <c r="AX136" s="13" t="s">
        <v>72</v>
      </c>
      <c r="AY136" s="240" t="s">
        <v>155</v>
      </c>
    </row>
    <row r="137" s="14" customFormat="1">
      <c r="A137" s="14"/>
      <c r="B137" s="241"/>
      <c r="C137" s="242"/>
      <c r="D137" s="232" t="s">
        <v>167</v>
      </c>
      <c r="E137" s="243" t="s">
        <v>19</v>
      </c>
      <c r="F137" s="244" t="s">
        <v>206</v>
      </c>
      <c r="G137" s="242"/>
      <c r="H137" s="245">
        <v>11.234999999999999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167</v>
      </c>
      <c r="AU137" s="251" t="s">
        <v>81</v>
      </c>
      <c r="AV137" s="14" t="s">
        <v>81</v>
      </c>
      <c r="AW137" s="14" t="s">
        <v>33</v>
      </c>
      <c r="AX137" s="14" t="s">
        <v>72</v>
      </c>
      <c r="AY137" s="251" t="s">
        <v>155</v>
      </c>
    </row>
    <row r="138" s="14" customFormat="1">
      <c r="A138" s="14"/>
      <c r="B138" s="241"/>
      <c r="C138" s="242"/>
      <c r="D138" s="232" t="s">
        <v>167</v>
      </c>
      <c r="E138" s="243" t="s">
        <v>19</v>
      </c>
      <c r="F138" s="244" t="s">
        <v>172</v>
      </c>
      <c r="G138" s="242"/>
      <c r="H138" s="245">
        <v>10.433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167</v>
      </c>
      <c r="AU138" s="251" t="s">
        <v>81</v>
      </c>
      <c r="AV138" s="14" t="s">
        <v>81</v>
      </c>
      <c r="AW138" s="14" t="s">
        <v>33</v>
      </c>
      <c r="AX138" s="14" t="s">
        <v>72</v>
      </c>
      <c r="AY138" s="251" t="s">
        <v>155</v>
      </c>
    </row>
    <row r="139" s="15" customFormat="1">
      <c r="A139" s="15"/>
      <c r="B139" s="252"/>
      <c r="C139" s="253"/>
      <c r="D139" s="232" t="s">
        <v>167</v>
      </c>
      <c r="E139" s="254" t="s">
        <v>19</v>
      </c>
      <c r="F139" s="255" t="s">
        <v>173</v>
      </c>
      <c r="G139" s="253"/>
      <c r="H139" s="256">
        <v>27.379000000000001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2" t="s">
        <v>167</v>
      </c>
      <c r="AU139" s="262" t="s">
        <v>81</v>
      </c>
      <c r="AV139" s="15" t="s">
        <v>163</v>
      </c>
      <c r="AW139" s="15" t="s">
        <v>33</v>
      </c>
      <c r="AX139" s="15" t="s">
        <v>79</v>
      </c>
      <c r="AY139" s="262" t="s">
        <v>155</v>
      </c>
    </row>
    <row r="140" s="2" customFormat="1" ht="24.15" customHeight="1">
      <c r="A140" s="38"/>
      <c r="B140" s="39"/>
      <c r="C140" s="212" t="s">
        <v>207</v>
      </c>
      <c r="D140" s="212" t="s">
        <v>158</v>
      </c>
      <c r="E140" s="213" t="s">
        <v>208</v>
      </c>
      <c r="F140" s="214" t="s">
        <v>209</v>
      </c>
      <c r="G140" s="215" t="s">
        <v>176</v>
      </c>
      <c r="H140" s="216">
        <v>102.684</v>
      </c>
      <c r="I140" s="217"/>
      <c r="J140" s="218">
        <f>ROUND(I140*H140,2)</f>
        <v>0</v>
      </c>
      <c r="K140" s="214" t="s">
        <v>162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0.0015</v>
      </c>
      <c r="R140" s="221">
        <f>Q140*H140</f>
        <v>0.154026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163</v>
      </c>
      <c r="AT140" s="223" t="s">
        <v>158</v>
      </c>
      <c r="AU140" s="223" t="s">
        <v>81</v>
      </c>
      <c r="AY140" s="17" t="s">
        <v>155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163</v>
      </c>
      <c r="BM140" s="223" t="s">
        <v>210</v>
      </c>
    </row>
    <row r="141" s="2" customFormat="1">
      <c r="A141" s="38"/>
      <c r="B141" s="39"/>
      <c r="C141" s="40"/>
      <c r="D141" s="225" t="s">
        <v>165</v>
      </c>
      <c r="E141" s="40"/>
      <c r="F141" s="226" t="s">
        <v>211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165</v>
      </c>
      <c r="AU141" s="17" t="s">
        <v>81</v>
      </c>
    </row>
    <row r="142" s="13" customFormat="1">
      <c r="A142" s="13"/>
      <c r="B142" s="230"/>
      <c r="C142" s="231"/>
      <c r="D142" s="232" t="s">
        <v>167</v>
      </c>
      <c r="E142" s="233" t="s">
        <v>19</v>
      </c>
      <c r="F142" s="234" t="s">
        <v>212</v>
      </c>
      <c r="G142" s="231"/>
      <c r="H142" s="233" t="s">
        <v>19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167</v>
      </c>
      <c r="AU142" s="240" t="s">
        <v>81</v>
      </c>
      <c r="AV142" s="13" t="s">
        <v>79</v>
      </c>
      <c r="AW142" s="13" t="s">
        <v>33</v>
      </c>
      <c r="AX142" s="13" t="s">
        <v>72</v>
      </c>
      <c r="AY142" s="240" t="s">
        <v>155</v>
      </c>
    </row>
    <row r="143" s="14" customFormat="1">
      <c r="A143" s="14"/>
      <c r="B143" s="241"/>
      <c r="C143" s="242"/>
      <c r="D143" s="232" t="s">
        <v>167</v>
      </c>
      <c r="E143" s="243" t="s">
        <v>19</v>
      </c>
      <c r="F143" s="244" t="s">
        <v>213</v>
      </c>
      <c r="G143" s="242"/>
      <c r="H143" s="245">
        <v>31.884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167</v>
      </c>
      <c r="AU143" s="251" t="s">
        <v>81</v>
      </c>
      <c r="AV143" s="14" t="s">
        <v>81</v>
      </c>
      <c r="AW143" s="14" t="s">
        <v>33</v>
      </c>
      <c r="AX143" s="14" t="s">
        <v>72</v>
      </c>
      <c r="AY143" s="251" t="s">
        <v>155</v>
      </c>
    </row>
    <row r="144" s="14" customFormat="1">
      <c r="A144" s="14"/>
      <c r="B144" s="241"/>
      <c r="C144" s="242"/>
      <c r="D144" s="232" t="s">
        <v>167</v>
      </c>
      <c r="E144" s="243" t="s">
        <v>19</v>
      </c>
      <c r="F144" s="244" t="s">
        <v>214</v>
      </c>
      <c r="G144" s="242"/>
      <c r="H144" s="245">
        <v>32.100000000000001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167</v>
      </c>
      <c r="AU144" s="251" t="s">
        <v>81</v>
      </c>
      <c r="AV144" s="14" t="s">
        <v>81</v>
      </c>
      <c r="AW144" s="14" t="s">
        <v>33</v>
      </c>
      <c r="AX144" s="14" t="s">
        <v>72</v>
      </c>
      <c r="AY144" s="251" t="s">
        <v>155</v>
      </c>
    </row>
    <row r="145" s="14" customFormat="1">
      <c r="A145" s="14"/>
      <c r="B145" s="241"/>
      <c r="C145" s="242"/>
      <c r="D145" s="232" t="s">
        <v>167</v>
      </c>
      <c r="E145" s="243" t="s">
        <v>19</v>
      </c>
      <c r="F145" s="244" t="s">
        <v>215</v>
      </c>
      <c r="G145" s="242"/>
      <c r="H145" s="245">
        <v>38.700000000000003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167</v>
      </c>
      <c r="AU145" s="251" t="s">
        <v>81</v>
      </c>
      <c r="AV145" s="14" t="s">
        <v>81</v>
      </c>
      <c r="AW145" s="14" t="s">
        <v>33</v>
      </c>
      <c r="AX145" s="14" t="s">
        <v>72</v>
      </c>
      <c r="AY145" s="251" t="s">
        <v>155</v>
      </c>
    </row>
    <row r="146" s="15" customFormat="1">
      <c r="A146" s="15"/>
      <c r="B146" s="252"/>
      <c r="C146" s="253"/>
      <c r="D146" s="232" t="s">
        <v>167</v>
      </c>
      <c r="E146" s="254" t="s">
        <v>19</v>
      </c>
      <c r="F146" s="255" t="s">
        <v>173</v>
      </c>
      <c r="G146" s="253"/>
      <c r="H146" s="256">
        <v>102.684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2" t="s">
        <v>167</v>
      </c>
      <c r="AU146" s="262" t="s">
        <v>81</v>
      </c>
      <c r="AV146" s="15" t="s">
        <v>163</v>
      </c>
      <c r="AW146" s="15" t="s">
        <v>33</v>
      </c>
      <c r="AX146" s="15" t="s">
        <v>79</v>
      </c>
      <c r="AY146" s="262" t="s">
        <v>155</v>
      </c>
    </row>
    <row r="147" s="12" customFormat="1" ht="22.8" customHeight="1">
      <c r="A147" s="12"/>
      <c r="B147" s="196"/>
      <c r="C147" s="197"/>
      <c r="D147" s="198" t="s">
        <v>71</v>
      </c>
      <c r="E147" s="210" t="s">
        <v>216</v>
      </c>
      <c r="F147" s="210" t="s">
        <v>217</v>
      </c>
      <c r="G147" s="197"/>
      <c r="H147" s="197"/>
      <c r="I147" s="200"/>
      <c r="J147" s="211">
        <f>BK147</f>
        <v>0</v>
      </c>
      <c r="K147" s="197"/>
      <c r="L147" s="202"/>
      <c r="M147" s="203"/>
      <c r="N147" s="204"/>
      <c r="O147" s="204"/>
      <c r="P147" s="205">
        <f>SUM(P148:P181)</f>
        <v>0</v>
      </c>
      <c r="Q147" s="204"/>
      <c r="R147" s="205">
        <f>SUM(R148:R181)</f>
        <v>0.05879792000000001</v>
      </c>
      <c r="S147" s="204"/>
      <c r="T147" s="206">
        <f>SUM(T148:T181)</f>
        <v>6.3708920000000013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7" t="s">
        <v>79</v>
      </c>
      <c r="AT147" s="208" t="s">
        <v>71</v>
      </c>
      <c r="AU147" s="208" t="s">
        <v>79</v>
      </c>
      <c r="AY147" s="207" t="s">
        <v>155</v>
      </c>
      <c r="BK147" s="209">
        <f>SUM(BK148:BK181)</f>
        <v>0</v>
      </c>
    </row>
    <row r="148" s="2" customFormat="1" ht="37.8" customHeight="1">
      <c r="A148" s="38"/>
      <c r="B148" s="39"/>
      <c r="C148" s="212" t="s">
        <v>218</v>
      </c>
      <c r="D148" s="212" t="s">
        <v>158</v>
      </c>
      <c r="E148" s="213" t="s">
        <v>219</v>
      </c>
      <c r="F148" s="214" t="s">
        <v>220</v>
      </c>
      <c r="G148" s="215" t="s">
        <v>161</v>
      </c>
      <c r="H148" s="216">
        <v>1946.4400000000001</v>
      </c>
      <c r="I148" s="217"/>
      <c r="J148" s="218">
        <f>ROUND(I148*H148,2)</f>
        <v>0</v>
      </c>
      <c r="K148" s="214" t="s">
        <v>162</v>
      </c>
      <c r="L148" s="44"/>
      <c r="M148" s="219" t="s">
        <v>19</v>
      </c>
      <c r="N148" s="220" t="s">
        <v>43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163</v>
      </c>
      <c r="AT148" s="223" t="s">
        <v>158</v>
      </c>
      <c r="AU148" s="223" t="s">
        <v>81</v>
      </c>
      <c r="AY148" s="17" t="s">
        <v>155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163</v>
      </c>
      <c r="BM148" s="223" t="s">
        <v>221</v>
      </c>
    </row>
    <row r="149" s="2" customFormat="1">
      <c r="A149" s="38"/>
      <c r="B149" s="39"/>
      <c r="C149" s="40"/>
      <c r="D149" s="225" t="s">
        <v>165</v>
      </c>
      <c r="E149" s="40"/>
      <c r="F149" s="226" t="s">
        <v>222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165</v>
      </c>
      <c r="AU149" s="17" t="s">
        <v>81</v>
      </c>
    </row>
    <row r="150" s="14" customFormat="1">
      <c r="A150" s="14"/>
      <c r="B150" s="241"/>
      <c r="C150" s="242"/>
      <c r="D150" s="232" t="s">
        <v>167</v>
      </c>
      <c r="E150" s="243" t="s">
        <v>19</v>
      </c>
      <c r="F150" s="244" t="s">
        <v>223</v>
      </c>
      <c r="G150" s="242"/>
      <c r="H150" s="245">
        <v>939.36000000000001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167</v>
      </c>
      <c r="AU150" s="251" t="s">
        <v>81</v>
      </c>
      <c r="AV150" s="14" t="s">
        <v>81</v>
      </c>
      <c r="AW150" s="14" t="s">
        <v>33</v>
      </c>
      <c r="AX150" s="14" t="s">
        <v>72</v>
      </c>
      <c r="AY150" s="251" t="s">
        <v>155</v>
      </c>
    </row>
    <row r="151" s="14" customFormat="1">
      <c r="A151" s="14"/>
      <c r="B151" s="241"/>
      <c r="C151" s="242"/>
      <c r="D151" s="232" t="s">
        <v>167</v>
      </c>
      <c r="E151" s="243" t="s">
        <v>19</v>
      </c>
      <c r="F151" s="244" t="s">
        <v>224</v>
      </c>
      <c r="G151" s="242"/>
      <c r="H151" s="245">
        <v>1007.08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167</v>
      </c>
      <c r="AU151" s="251" t="s">
        <v>81</v>
      </c>
      <c r="AV151" s="14" t="s">
        <v>81</v>
      </c>
      <c r="AW151" s="14" t="s">
        <v>33</v>
      </c>
      <c r="AX151" s="14" t="s">
        <v>72</v>
      </c>
      <c r="AY151" s="251" t="s">
        <v>155</v>
      </c>
    </row>
    <row r="152" s="15" customFormat="1">
      <c r="A152" s="15"/>
      <c r="B152" s="252"/>
      <c r="C152" s="253"/>
      <c r="D152" s="232" t="s">
        <v>167</v>
      </c>
      <c r="E152" s="254" t="s">
        <v>19</v>
      </c>
      <c r="F152" s="255" t="s">
        <v>173</v>
      </c>
      <c r="G152" s="253"/>
      <c r="H152" s="256">
        <v>1946.4400000000001</v>
      </c>
      <c r="I152" s="257"/>
      <c r="J152" s="253"/>
      <c r="K152" s="253"/>
      <c r="L152" s="258"/>
      <c r="M152" s="259"/>
      <c r="N152" s="260"/>
      <c r="O152" s="260"/>
      <c r="P152" s="260"/>
      <c r="Q152" s="260"/>
      <c r="R152" s="260"/>
      <c r="S152" s="260"/>
      <c r="T152" s="26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2" t="s">
        <v>167</v>
      </c>
      <c r="AU152" s="262" t="s">
        <v>81</v>
      </c>
      <c r="AV152" s="15" t="s">
        <v>163</v>
      </c>
      <c r="AW152" s="15" t="s">
        <v>33</v>
      </c>
      <c r="AX152" s="15" t="s">
        <v>79</v>
      </c>
      <c r="AY152" s="262" t="s">
        <v>155</v>
      </c>
    </row>
    <row r="153" s="2" customFormat="1" ht="37.8" customHeight="1">
      <c r="A153" s="38"/>
      <c r="B153" s="39"/>
      <c r="C153" s="212" t="s">
        <v>216</v>
      </c>
      <c r="D153" s="212" t="s">
        <v>158</v>
      </c>
      <c r="E153" s="213" t="s">
        <v>225</v>
      </c>
      <c r="F153" s="214" t="s">
        <v>226</v>
      </c>
      <c r="G153" s="215" t="s">
        <v>161</v>
      </c>
      <c r="H153" s="216">
        <v>1469.9480000000001</v>
      </c>
      <c r="I153" s="217"/>
      <c r="J153" s="218">
        <f>ROUND(I153*H153,2)</f>
        <v>0</v>
      </c>
      <c r="K153" s="214" t="s">
        <v>162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4.0000000000000003E-05</v>
      </c>
      <c r="R153" s="221">
        <f>Q153*H153</f>
        <v>0.05879792000000001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163</v>
      </c>
      <c r="AT153" s="223" t="s">
        <v>158</v>
      </c>
      <c r="AU153" s="223" t="s">
        <v>81</v>
      </c>
      <c r="AY153" s="17" t="s">
        <v>155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79</v>
      </c>
      <c r="BK153" s="224">
        <f>ROUND(I153*H153,2)</f>
        <v>0</v>
      </c>
      <c r="BL153" s="17" t="s">
        <v>163</v>
      </c>
      <c r="BM153" s="223" t="s">
        <v>227</v>
      </c>
    </row>
    <row r="154" s="2" customFormat="1">
      <c r="A154" s="38"/>
      <c r="B154" s="39"/>
      <c r="C154" s="40"/>
      <c r="D154" s="225" t="s">
        <v>165</v>
      </c>
      <c r="E154" s="40"/>
      <c r="F154" s="226" t="s">
        <v>228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165</v>
      </c>
      <c r="AU154" s="17" t="s">
        <v>81</v>
      </c>
    </row>
    <row r="155" s="2" customFormat="1">
      <c r="A155" s="38"/>
      <c r="B155" s="39"/>
      <c r="C155" s="40"/>
      <c r="D155" s="232" t="s">
        <v>185</v>
      </c>
      <c r="E155" s="40"/>
      <c r="F155" s="263" t="s">
        <v>229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185</v>
      </c>
      <c r="AU155" s="17" t="s">
        <v>81</v>
      </c>
    </row>
    <row r="156" s="14" customFormat="1">
      <c r="A156" s="14"/>
      <c r="B156" s="241"/>
      <c r="C156" s="242"/>
      <c r="D156" s="232" t="s">
        <v>167</v>
      </c>
      <c r="E156" s="243" t="s">
        <v>19</v>
      </c>
      <c r="F156" s="244" t="s">
        <v>230</v>
      </c>
      <c r="G156" s="242"/>
      <c r="H156" s="245">
        <v>946.48800000000006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167</v>
      </c>
      <c r="AU156" s="251" t="s">
        <v>81</v>
      </c>
      <c r="AV156" s="14" t="s">
        <v>81</v>
      </c>
      <c r="AW156" s="14" t="s">
        <v>33</v>
      </c>
      <c r="AX156" s="14" t="s">
        <v>72</v>
      </c>
      <c r="AY156" s="251" t="s">
        <v>155</v>
      </c>
    </row>
    <row r="157" s="14" customFormat="1">
      <c r="A157" s="14"/>
      <c r="B157" s="241"/>
      <c r="C157" s="242"/>
      <c r="D157" s="232" t="s">
        <v>167</v>
      </c>
      <c r="E157" s="243" t="s">
        <v>19</v>
      </c>
      <c r="F157" s="244" t="s">
        <v>231</v>
      </c>
      <c r="G157" s="242"/>
      <c r="H157" s="245">
        <v>19.920000000000002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167</v>
      </c>
      <c r="AU157" s="251" t="s">
        <v>81</v>
      </c>
      <c r="AV157" s="14" t="s">
        <v>81</v>
      </c>
      <c r="AW157" s="14" t="s">
        <v>33</v>
      </c>
      <c r="AX157" s="14" t="s">
        <v>72</v>
      </c>
      <c r="AY157" s="251" t="s">
        <v>155</v>
      </c>
    </row>
    <row r="158" s="14" customFormat="1">
      <c r="A158" s="14"/>
      <c r="B158" s="241"/>
      <c r="C158" s="242"/>
      <c r="D158" s="232" t="s">
        <v>167</v>
      </c>
      <c r="E158" s="243" t="s">
        <v>19</v>
      </c>
      <c r="F158" s="244" t="s">
        <v>232</v>
      </c>
      <c r="G158" s="242"/>
      <c r="H158" s="245">
        <v>503.54000000000002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167</v>
      </c>
      <c r="AU158" s="251" t="s">
        <v>81</v>
      </c>
      <c r="AV158" s="14" t="s">
        <v>81</v>
      </c>
      <c r="AW158" s="14" t="s">
        <v>33</v>
      </c>
      <c r="AX158" s="14" t="s">
        <v>72</v>
      </c>
      <c r="AY158" s="251" t="s">
        <v>155</v>
      </c>
    </row>
    <row r="159" s="15" customFormat="1">
      <c r="A159" s="15"/>
      <c r="B159" s="252"/>
      <c r="C159" s="253"/>
      <c r="D159" s="232" t="s">
        <v>167</v>
      </c>
      <c r="E159" s="254" t="s">
        <v>19</v>
      </c>
      <c r="F159" s="255" t="s">
        <v>173</v>
      </c>
      <c r="G159" s="253"/>
      <c r="H159" s="256">
        <v>1469.9480000000001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2" t="s">
        <v>167</v>
      </c>
      <c r="AU159" s="262" t="s">
        <v>81</v>
      </c>
      <c r="AV159" s="15" t="s">
        <v>163</v>
      </c>
      <c r="AW159" s="15" t="s">
        <v>33</v>
      </c>
      <c r="AX159" s="15" t="s">
        <v>79</v>
      </c>
      <c r="AY159" s="262" t="s">
        <v>155</v>
      </c>
    </row>
    <row r="160" s="2" customFormat="1" ht="24.15" customHeight="1">
      <c r="A160" s="38"/>
      <c r="B160" s="39"/>
      <c r="C160" s="212" t="s">
        <v>233</v>
      </c>
      <c r="D160" s="212" t="s">
        <v>158</v>
      </c>
      <c r="E160" s="213" t="s">
        <v>234</v>
      </c>
      <c r="F160" s="214" t="s">
        <v>235</v>
      </c>
      <c r="G160" s="215" t="s">
        <v>161</v>
      </c>
      <c r="H160" s="216">
        <v>39.124000000000002</v>
      </c>
      <c r="I160" s="217"/>
      <c r="J160" s="218">
        <f>ROUND(I160*H160,2)</f>
        <v>0</v>
      </c>
      <c r="K160" s="214" t="s">
        <v>162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0.128</v>
      </c>
      <c r="T160" s="222">
        <f>S160*H160</f>
        <v>5.0078720000000008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163</v>
      </c>
      <c r="AT160" s="223" t="s">
        <v>158</v>
      </c>
      <c r="AU160" s="223" t="s">
        <v>81</v>
      </c>
      <c r="AY160" s="17" t="s">
        <v>155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79</v>
      </c>
      <c r="BK160" s="224">
        <f>ROUND(I160*H160,2)</f>
        <v>0</v>
      </c>
      <c r="BL160" s="17" t="s">
        <v>163</v>
      </c>
      <c r="BM160" s="223" t="s">
        <v>236</v>
      </c>
    </row>
    <row r="161" s="2" customFormat="1">
      <c r="A161" s="38"/>
      <c r="B161" s="39"/>
      <c r="C161" s="40"/>
      <c r="D161" s="225" t="s">
        <v>165</v>
      </c>
      <c r="E161" s="40"/>
      <c r="F161" s="226" t="s">
        <v>237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165</v>
      </c>
      <c r="AU161" s="17" t="s">
        <v>81</v>
      </c>
    </row>
    <row r="162" s="13" customFormat="1">
      <c r="A162" s="13"/>
      <c r="B162" s="230"/>
      <c r="C162" s="231"/>
      <c r="D162" s="232" t="s">
        <v>167</v>
      </c>
      <c r="E162" s="233" t="s">
        <v>19</v>
      </c>
      <c r="F162" s="234" t="s">
        <v>168</v>
      </c>
      <c r="G162" s="231"/>
      <c r="H162" s="233" t="s">
        <v>19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167</v>
      </c>
      <c r="AU162" s="240" t="s">
        <v>81</v>
      </c>
      <c r="AV162" s="13" t="s">
        <v>79</v>
      </c>
      <c r="AW162" s="13" t="s">
        <v>33</v>
      </c>
      <c r="AX162" s="13" t="s">
        <v>72</v>
      </c>
      <c r="AY162" s="240" t="s">
        <v>155</v>
      </c>
    </row>
    <row r="163" s="14" customFormat="1">
      <c r="A163" s="14"/>
      <c r="B163" s="241"/>
      <c r="C163" s="242"/>
      <c r="D163" s="232" t="s">
        <v>167</v>
      </c>
      <c r="E163" s="243" t="s">
        <v>19</v>
      </c>
      <c r="F163" s="244" t="s">
        <v>169</v>
      </c>
      <c r="G163" s="242"/>
      <c r="H163" s="245">
        <v>13.000999999999999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167</v>
      </c>
      <c r="AU163" s="251" t="s">
        <v>81</v>
      </c>
      <c r="AV163" s="14" t="s">
        <v>81</v>
      </c>
      <c r="AW163" s="14" t="s">
        <v>33</v>
      </c>
      <c r="AX163" s="14" t="s">
        <v>72</v>
      </c>
      <c r="AY163" s="251" t="s">
        <v>155</v>
      </c>
    </row>
    <row r="164" s="13" customFormat="1">
      <c r="A164" s="13"/>
      <c r="B164" s="230"/>
      <c r="C164" s="231"/>
      <c r="D164" s="232" t="s">
        <v>167</v>
      </c>
      <c r="E164" s="233" t="s">
        <v>19</v>
      </c>
      <c r="F164" s="234" t="s">
        <v>170</v>
      </c>
      <c r="G164" s="231"/>
      <c r="H164" s="233" t="s">
        <v>19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167</v>
      </c>
      <c r="AU164" s="240" t="s">
        <v>81</v>
      </c>
      <c r="AV164" s="13" t="s">
        <v>79</v>
      </c>
      <c r="AW164" s="13" t="s">
        <v>33</v>
      </c>
      <c r="AX164" s="13" t="s">
        <v>72</v>
      </c>
      <c r="AY164" s="240" t="s">
        <v>155</v>
      </c>
    </row>
    <row r="165" s="14" customFormat="1">
      <c r="A165" s="14"/>
      <c r="B165" s="241"/>
      <c r="C165" s="242"/>
      <c r="D165" s="232" t="s">
        <v>167</v>
      </c>
      <c r="E165" s="243" t="s">
        <v>19</v>
      </c>
      <c r="F165" s="244" t="s">
        <v>171</v>
      </c>
      <c r="G165" s="242"/>
      <c r="H165" s="245">
        <v>15.69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167</v>
      </c>
      <c r="AU165" s="251" t="s">
        <v>81</v>
      </c>
      <c r="AV165" s="14" t="s">
        <v>81</v>
      </c>
      <c r="AW165" s="14" t="s">
        <v>33</v>
      </c>
      <c r="AX165" s="14" t="s">
        <v>72</v>
      </c>
      <c r="AY165" s="251" t="s">
        <v>155</v>
      </c>
    </row>
    <row r="166" s="14" customFormat="1">
      <c r="A166" s="14"/>
      <c r="B166" s="241"/>
      <c r="C166" s="242"/>
      <c r="D166" s="232" t="s">
        <v>167</v>
      </c>
      <c r="E166" s="243" t="s">
        <v>19</v>
      </c>
      <c r="F166" s="244" t="s">
        <v>172</v>
      </c>
      <c r="G166" s="242"/>
      <c r="H166" s="245">
        <v>10.433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167</v>
      </c>
      <c r="AU166" s="251" t="s">
        <v>81</v>
      </c>
      <c r="AV166" s="14" t="s">
        <v>81</v>
      </c>
      <c r="AW166" s="14" t="s">
        <v>33</v>
      </c>
      <c r="AX166" s="14" t="s">
        <v>72</v>
      </c>
      <c r="AY166" s="251" t="s">
        <v>155</v>
      </c>
    </row>
    <row r="167" s="15" customFormat="1">
      <c r="A167" s="15"/>
      <c r="B167" s="252"/>
      <c r="C167" s="253"/>
      <c r="D167" s="232" t="s">
        <v>167</v>
      </c>
      <c r="E167" s="254" t="s">
        <v>19</v>
      </c>
      <c r="F167" s="255" t="s">
        <v>173</v>
      </c>
      <c r="G167" s="253"/>
      <c r="H167" s="256">
        <v>39.124000000000002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2" t="s">
        <v>167</v>
      </c>
      <c r="AU167" s="262" t="s">
        <v>81</v>
      </c>
      <c r="AV167" s="15" t="s">
        <v>163</v>
      </c>
      <c r="AW167" s="15" t="s">
        <v>33</v>
      </c>
      <c r="AX167" s="15" t="s">
        <v>79</v>
      </c>
      <c r="AY167" s="262" t="s">
        <v>155</v>
      </c>
    </row>
    <row r="168" s="2" customFormat="1" ht="37.8" customHeight="1">
      <c r="A168" s="38"/>
      <c r="B168" s="39"/>
      <c r="C168" s="212" t="s">
        <v>238</v>
      </c>
      <c r="D168" s="212" t="s">
        <v>158</v>
      </c>
      <c r="E168" s="213" t="s">
        <v>239</v>
      </c>
      <c r="F168" s="214" t="s">
        <v>240</v>
      </c>
      <c r="G168" s="215" t="s">
        <v>241</v>
      </c>
      <c r="H168" s="216">
        <v>0.41299999999999998</v>
      </c>
      <c r="I168" s="217"/>
      <c r="J168" s="218">
        <f>ROUND(I168*H168,2)</f>
        <v>0</v>
      </c>
      <c r="K168" s="214" t="s">
        <v>162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2.1000000000000001</v>
      </c>
      <c r="T168" s="222">
        <f>S168*H168</f>
        <v>0.86729999999999996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163</v>
      </c>
      <c r="AT168" s="223" t="s">
        <v>158</v>
      </c>
      <c r="AU168" s="223" t="s">
        <v>81</v>
      </c>
      <c r="AY168" s="17" t="s">
        <v>155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163</v>
      </c>
      <c r="BM168" s="223" t="s">
        <v>242</v>
      </c>
    </row>
    <row r="169" s="2" customFormat="1">
      <c r="A169" s="38"/>
      <c r="B169" s="39"/>
      <c r="C169" s="40"/>
      <c r="D169" s="225" t="s">
        <v>165</v>
      </c>
      <c r="E169" s="40"/>
      <c r="F169" s="226" t="s">
        <v>243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165</v>
      </c>
      <c r="AU169" s="17" t="s">
        <v>81</v>
      </c>
    </row>
    <row r="170" s="13" customFormat="1">
      <c r="A170" s="13"/>
      <c r="B170" s="230"/>
      <c r="C170" s="231"/>
      <c r="D170" s="232" t="s">
        <v>167</v>
      </c>
      <c r="E170" s="233" t="s">
        <v>19</v>
      </c>
      <c r="F170" s="234" t="s">
        <v>244</v>
      </c>
      <c r="G170" s="231"/>
      <c r="H170" s="233" t="s">
        <v>19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167</v>
      </c>
      <c r="AU170" s="240" t="s">
        <v>81</v>
      </c>
      <c r="AV170" s="13" t="s">
        <v>79</v>
      </c>
      <c r="AW170" s="13" t="s">
        <v>33</v>
      </c>
      <c r="AX170" s="13" t="s">
        <v>72</v>
      </c>
      <c r="AY170" s="240" t="s">
        <v>155</v>
      </c>
    </row>
    <row r="171" s="14" customFormat="1">
      <c r="A171" s="14"/>
      <c r="B171" s="241"/>
      <c r="C171" s="242"/>
      <c r="D171" s="232" t="s">
        <v>167</v>
      </c>
      <c r="E171" s="243" t="s">
        <v>19</v>
      </c>
      <c r="F171" s="244" t="s">
        <v>188</v>
      </c>
      <c r="G171" s="242"/>
      <c r="H171" s="245">
        <v>0.41299999999999998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167</v>
      </c>
      <c r="AU171" s="251" t="s">
        <v>81</v>
      </c>
      <c r="AV171" s="14" t="s">
        <v>81</v>
      </c>
      <c r="AW171" s="14" t="s">
        <v>33</v>
      </c>
      <c r="AX171" s="14" t="s">
        <v>72</v>
      </c>
      <c r="AY171" s="251" t="s">
        <v>155</v>
      </c>
    </row>
    <row r="172" s="15" customFormat="1">
      <c r="A172" s="15"/>
      <c r="B172" s="252"/>
      <c r="C172" s="253"/>
      <c r="D172" s="232" t="s">
        <v>167</v>
      </c>
      <c r="E172" s="254" t="s">
        <v>19</v>
      </c>
      <c r="F172" s="255" t="s">
        <v>173</v>
      </c>
      <c r="G172" s="253"/>
      <c r="H172" s="256">
        <v>0.41299999999999998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2" t="s">
        <v>167</v>
      </c>
      <c r="AU172" s="262" t="s">
        <v>81</v>
      </c>
      <c r="AV172" s="15" t="s">
        <v>163</v>
      </c>
      <c r="AW172" s="15" t="s">
        <v>33</v>
      </c>
      <c r="AX172" s="15" t="s">
        <v>79</v>
      </c>
      <c r="AY172" s="262" t="s">
        <v>155</v>
      </c>
    </row>
    <row r="173" s="2" customFormat="1" ht="37.8" customHeight="1">
      <c r="A173" s="38"/>
      <c r="B173" s="39"/>
      <c r="C173" s="212" t="s">
        <v>8</v>
      </c>
      <c r="D173" s="212" t="s">
        <v>158</v>
      </c>
      <c r="E173" s="213" t="s">
        <v>245</v>
      </c>
      <c r="F173" s="214" t="s">
        <v>246</v>
      </c>
      <c r="G173" s="215" t="s">
        <v>161</v>
      </c>
      <c r="H173" s="216">
        <v>7.29</v>
      </c>
      <c r="I173" s="217"/>
      <c r="J173" s="218">
        <f>ROUND(I173*H173,2)</f>
        <v>0</v>
      </c>
      <c r="K173" s="214" t="s">
        <v>162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0.068000000000000005</v>
      </c>
      <c r="T173" s="222">
        <f>S173*H173</f>
        <v>0.49572000000000005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163</v>
      </c>
      <c r="AT173" s="223" t="s">
        <v>158</v>
      </c>
      <c r="AU173" s="223" t="s">
        <v>81</v>
      </c>
      <c r="AY173" s="17" t="s">
        <v>155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79</v>
      </c>
      <c r="BK173" s="224">
        <f>ROUND(I173*H173,2)</f>
        <v>0</v>
      </c>
      <c r="BL173" s="17" t="s">
        <v>163</v>
      </c>
      <c r="BM173" s="223" t="s">
        <v>247</v>
      </c>
    </row>
    <row r="174" s="2" customFormat="1">
      <c r="A174" s="38"/>
      <c r="B174" s="39"/>
      <c r="C174" s="40"/>
      <c r="D174" s="225" t="s">
        <v>165</v>
      </c>
      <c r="E174" s="40"/>
      <c r="F174" s="226" t="s">
        <v>248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165</v>
      </c>
      <c r="AU174" s="17" t="s">
        <v>81</v>
      </c>
    </row>
    <row r="175" s="13" customFormat="1">
      <c r="A175" s="13"/>
      <c r="B175" s="230"/>
      <c r="C175" s="231"/>
      <c r="D175" s="232" t="s">
        <v>167</v>
      </c>
      <c r="E175" s="233" t="s">
        <v>19</v>
      </c>
      <c r="F175" s="234" t="s">
        <v>249</v>
      </c>
      <c r="G175" s="231"/>
      <c r="H175" s="233" t="s">
        <v>19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167</v>
      </c>
      <c r="AU175" s="240" t="s">
        <v>81</v>
      </c>
      <c r="AV175" s="13" t="s">
        <v>79</v>
      </c>
      <c r="AW175" s="13" t="s">
        <v>33</v>
      </c>
      <c r="AX175" s="13" t="s">
        <v>72</v>
      </c>
      <c r="AY175" s="240" t="s">
        <v>155</v>
      </c>
    </row>
    <row r="176" s="14" customFormat="1">
      <c r="A176" s="14"/>
      <c r="B176" s="241"/>
      <c r="C176" s="242"/>
      <c r="D176" s="232" t="s">
        <v>167</v>
      </c>
      <c r="E176" s="243" t="s">
        <v>19</v>
      </c>
      <c r="F176" s="244" t="s">
        <v>250</v>
      </c>
      <c r="G176" s="242"/>
      <c r="H176" s="245">
        <v>7.29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167</v>
      </c>
      <c r="AU176" s="251" t="s">
        <v>81</v>
      </c>
      <c r="AV176" s="14" t="s">
        <v>81</v>
      </c>
      <c r="AW176" s="14" t="s">
        <v>33</v>
      </c>
      <c r="AX176" s="14" t="s">
        <v>79</v>
      </c>
      <c r="AY176" s="251" t="s">
        <v>155</v>
      </c>
    </row>
    <row r="177" s="2" customFormat="1" ht="24.15" customHeight="1">
      <c r="A177" s="38"/>
      <c r="B177" s="39"/>
      <c r="C177" s="212" t="s">
        <v>251</v>
      </c>
      <c r="D177" s="212" t="s">
        <v>158</v>
      </c>
      <c r="E177" s="213" t="s">
        <v>252</v>
      </c>
      <c r="F177" s="214" t="s">
        <v>253</v>
      </c>
      <c r="G177" s="215" t="s">
        <v>254</v>
      </c>
      <c r="H177" s="216">
        <v>70</v>
      </c>
      <c r="I177" s="217"/>
      <c r="J177" s="218">
        <f>ROUND(I177*H177,2)</f>
        <v>0</v>
      </c>
      <c r="K177" s="214" t="s">
        <v>162</v>
      </c>
      <c r="L177" s="44"/>
      <c r="M177" s="219" t="s">
        <v>19</v>
      </c>
      <c r="N177" s="220" t="s">
        <v>43</v>
      </c>
      <c r="O177" s="84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163</v>
      </c>
      <c r="AT177" s="223" t="s">
        <v>158</v>
      </c>
      <c r="AU177" s="223" t="s">
        <v>81</v>
      </c>
      <c r="AY177" s="17" t="s">
        <v>155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79</v>
      </c>
      <c r="BK177" s="224">
        <f>ROUND(I177*H177,2)</f>
        <v>0</v>
      </c>
      <c r="BL177" s="17" t="s">
        <v>163</v>
      </c>
      <c r="BM177" s="223" t="s">
        <v>255</v>
      </c>
    </row>
    <row r="178" s="2" customFormat="1">
      <c r="A178" s="38"/>
      <c r="B178" s="39"/>
      <c r="C178" s="40"/>
      <c r="D178" s="225" t="s">
        <v>165</v>
      </c>
      <c r="E178" s="40"/>
      <c r="F178" s="226" t="s">
        <v>256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165</v>
      </c>
      <c r="AU178" s="17" t="s">
        <v>81</v>
      </c>
    </row>
    <row r="179" s="2" customFormat="1">
      <c r="A179" s="38"/>
      <c r="B179" s="39"/>
      <c r="C179" s="40"/>
      <c r="D179" s="232" t="s">
        <v>185</v>
      </c>
      <c r="E179" s="40"/>
      <c r="F179" s="263" t="s">
        <v>257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185</v>
      </c>
      <c r="AU179" s="17" t="s">
        <v>81</v>
      </c>
    </row>
    <row r="180" s="2" customFormat="1" ht="16.5" customHeight="1">
      <c r="A180" s="38"/>
      <c r="B180" s="39"/>
      <c r="C180" s="212" t="s">
        <v>258</v>
      </c>
      <c r="D180" s="212" t="s">
        <v>158</v>
      </c>
      <c r="E180" s="213" t="s">
        <v>259</v>
      </c>
      <c r="F180" s="214" t="s">
        <v>260</v>
      </c>
      <c r="G180" s="215" t="s">
        <v>261</v>
      </c>
      <c r="H180" s="216">
        <v>1</v>
      </c>
      <c r="I180" s="217"/>
      <c r="J180" s="218">
        <f>ROUND(I180*H180,2)</f>
        <v>0</v>
      </c>
      <c r="K180" s="214" t="s">
        <v>19</v>
      </c>
      <c r="L180" s="44"/>
      <c r="M180" s="219" t="s">
        <v>19</v>
      </c>
      <c r="N180" s="220" t="s">
        <v>43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262</v>
      </c>
      <c r="AT180" s="223" t="s">
        <v>158</v>
      </c>
      <c r="AU180" s="223" t="s">
        <v>81</v>
      </c>
      <c r="AY180" s="17" t="s">
        <v>155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79</v>
      </c>
      <c r="BK180" s="224">
        <f>ROUND(I180*H180,2)</f>
        <v>0</v>
      </c>
      <c r="BL180" s="17" t="s">
        <v>262</v>
      </c>
      <c r="BM180" s="223" t="s">
        <v>263</v>
      </c>
    </row>
    <row r="181" s="2" customFormat="1" ht="16.5" customHeight="1">
      <c r="A181" s="38"/>
      <c r="B181" s="39"/>
      <c r="C181" s="212" t="s">
        <v>264</v>
      </c>
      <c r="D181" s="212" t="s">
        <v>158</v>
      </c>
      <c r="E181" s="213" t="s">
        <v>265</v>
      </c>
      <c r="F181" s="214" t="s">
        <v>266</v>
      </c>
      <c r="G181" s="215" t="s">
        <v>267</v>
      </c>
      <c r="H181" s="216">
        <v>1</v>
      </c>
      <c r="I181" s="217"/>
      <c r="J181" s="218">
        <f>ROUND(I181*H181,2)</f>
        <v>0</v>
      </c>
      <c r="K181" s="214" t="s">
        <v>19</v>
      </c>
      <c r="L181" s="44"/>
      <c r="M181" s="219" t="s">
        <v>19</v>
      </c>
      <c r="N181" s="220" t="s">
        <v>43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262</v>
      </c>
      <c r="AT181" s="223" t="s">
        <v>158</v>
      </c>
      <c r="AU181" s="223" t="s">
        <v>81</v>
      </c>
      <c r="AY181" s="17" t="s">
        <v>155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79</v>
      </c>
      <c r="BK181" s="224">
        <f>ROUND(I181*H181,2)</f>
        <v>0</v>
      </c>
      <c r="BL181" s="17" t="s">
        <v>262</v>
      </c>
      <c r="BM181" s="223" t="s">
        <v>268</v>
      </c>
    </row>
    <row r="182" s="12" customFormat="1" ht="22.8" customHeight="1">
      <c r="A182" s="12"/>
      <c r="B182" s="196"/>
      <c r="C182" s="197"/>
      <c r="D182" s="198" t="s">
        <v>71</v>
      </c>
      <c r="E182" s="210" t="s">
        <v>269</v>
      </c>
      <c r="F182" s="210" t="s">
        <v>270</v>
      </c>
      <c r="G182" s="197"/>
      <c r="H182" s="197"/>
      <c r="I182" s="200"/>
      <c r="J182" s="211">
        <f>BK182</f>
        <v>0</v>
      </c>
      <c r="K182" s="197"/>
      <c r="L182" s="202"/>
      <c r="M182" s="203"/>
      <c r="N182" s="204"/>
      <c r="O182" s="204"/>
      <c r="P182" s="205">
        <f>SUM(P183:P199)</f>
        <v>0</v>
      </c>
      <c r="Q182" s="204"/>
      <c r="R182" s="205">
        <f>SUM(R183:R199)</f>
        <v>0</v>
      </c>
      <c r="S182" s="204"/>
      <c r="T182" s="206">
        <f>SUM(T183:T199)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7" t="s">
        <v>79</v>
      </c>
      <c r="AT182" s="208" t="s">
        <v>71</v>
      </c>
      <c r="AU182" s="208" t="s">
        <v>79</v>
      </c>
      <c r="AY182" s="207" t="s">
        <v>155</v>
      </c>
      <c r="BK182" s="209">
        <f>SUM(BK183:BK199)</f>
        <v>0</v>
      </c>
    </row>
    <row r="183" s="2" customFormat="1" ht="44.25" customHeight="1">
      <c r="A183" s="38"/>
      <c r="B183" s="39"/>
      <c r="C183" s="212" t="s">
        <v>262</v>
      </c>
      <c r="D183" s="212" t="s">
        <v>158</v>
      </c>
      <c r="E183" s="213" t="s">
        <v>271</v>
      </c>
      <c r="F183" s="214" t="s">
        <v>272</v>
      </c>
      <c r="G183" s="215" t="s">
        <v>273</v>
      </c>
      <c r="H183" s="216">
        <v>32.478000000000002</v>
      </c>
      <c r="I183" s="217"/>
      <c r="J183" s="218">
        <f>ROUND(I183*H183,2)</f>
        <v>0</v>
      </c>
      <c r="K183" s="214" t="s">
        <v>162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163</v>
      </c>
      <c r="AT183" s="223" t="s">
        <v>158</v>
      </c>
      <c r="AU183" s="223" t="s">
        <v>81</v>
      </c>
      <c r="AY183" s="17" t="s">
        <v>155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79</v>
      </c>
      <c r="BK183" s="224">
        <f>ROUND(I183*H183,2)</f>
        <v>0</v>
      </c>
      <c r="BL183" s="17" t="s">
        <v>163</v>
      </c>
      <c r="BM183" s="223" t="s">
        <v>274</v>
      </c>
    </row>
    <row r="184" s="2" customFormat="1">
      <c r="A184" s="38"/>
      <c r="B184" s="39"/>
      <c r="C184" s="40"/>
      <c r="D184" s="225" t="s">
        <v>165</v>
      </c>
      <c r="E184" s="40"/>
      <c r="F184" s="226" t="s">
        <v>275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165</v>
      </c>
      <c r="AU184" s="17" t="s">
        <v>81</v>
      </c>
    </row>
    <row r="185" s="2" customFormat="1" ht="33" customHeight="1">
      <c r="A185" s="38"/>
      <c r="B185" s="39"/>
      <c r="C185" s="212" t="s">
        <v>276</v>
      </c>
      <c r="D185" s="212" t="s">
        <v>158</v>
      </c>
      <c r="E185" s="213" t="s">
        <v>277</v>
      </c>
      <c r="F185" s="214" t="s">
        <v>278</v>
      </c>
      <c r="G185" s="215" t="s">
        <v>273</v>
      </c>
      <c r="H185" s="216">
        <v>32.478000000000002</v>
      </c>
      <c r="I185" s="217"/>
      <c r="J185" s="218">
        <f>ROUND(I185*H185,2)</f>
        <v>0</v>
      </c>
      <c r="K185" s="214" t="s">
        <v>162</v>
      </c>
      <c r="L185" s="44"/>
      <c r="M185" s="219" t="s">
        <v>19</v>
      </c>
      <c r="N185" s="220" t="s">
        <v>43</v>
      </c>
      <c r="O185" s="84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163</v>
      </c>
      <c r="AT185" s="223" t="s">
        <v>158</v>
      </c>
      <c r="AU185" s="223" t="s">
        <v>81</v>
      </c>
      <c r="AY185" s="17" t="s">
        <v>155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79</v>
      </c>
      <c r="BK185" s="224">
        <f>ROUND(I185*H185,2)</f>
        <v>0</v>
      </c>
      <c r="BL185" s="17" t="s">
        <v>163</v>
      </c>
      <c r="BM185" s="223" t="s">
        <v>279</v>
      </c>
    </row>
    <row r="186" s="2" customFormat="1">
      <c r="A186" s="38"/>
      <c r="B186" s="39"/>
      <c r="C186" s="40"/>
      <c r="D186" s="225" t="s">
        <v>165</v>
      </c>
      <c r="E186" s="40"/>
      <c r="F186" s="226" t="s">
        <v>280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165</v>
      </c>
      <c r="AU186" s="17" t="s">
        <v>81</v>
      </c>
    </row>
    <row r="187" s="2" customFormat="1" ht="44.25" customHeight="1">
      <c r="A187" s="38"/>
      <c r="B187" s="39"/>
      <c r="C187" s="212" t="s">
        <v>281</v>
      </c>
      <c r="D187" s="212" t="s">
        <v>158</v>
      </c>
      <c r="E187" s="213" t="s">
        <v>282</v>
      </c>
      <c r="F187" s="214" t="s">
        <v>283</v>
      </c>
      <c r="G187" s="215" t="s">
        <v>273</v>
      </c>
      <c r="H187" s="216">
        <v>617.08199999999999</v>
      </c>
      <c r="I187" s="217"/>
      <c r="J187" s="218">
        <f>ROUND(I187*H187,2)</f>
        <v>0</v>
      </c>
      <c r="K187" s="214" t="s">
        <v>162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163</v>
      </c>
      <c r="AT187" s="223" t="s">
        <v>158</v>
      </c>
      <c r="AU187" s="223" t="s">
        <v>81</v>
      </c>
      <c r="AY187" s="17" t="s">
        <v>155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79</v>
      </c>
      <c r="BK187" s="224">
        <f>ROUND(I187*H187,2)</f>
        <v>0</v>
      </c>
      <c r="BL187" s="17" t="s">
        <v>163</v>
      </c>
      <c r="BM187" s="223" t="s">
        <v>284</v>
      </c>
    </row>
    <row r="188" s="2" customFormat="1">
      <c r="A188" s="38"/>
      <c r="B188" s="39"/>
      <c r="C188" s="40"/>
      <c r="D188" s="225" t="s">
        <v>165</v>
      </c>
      <c r="E188" s="40"/>
      <c r="F188" s="226" t="s">
        <v>285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165</v>
      </c>
      <c r="AU188" s="17" t="s">
        <v>81</v>
      </c>
    </row>
    <row r="189" s="14" customFormat="1">
      <c r="A189" s="14"/>
      <c r="B189" s="241"/>
      <c r="C189" s="242"/>
      <c r="D189" s="232" t="s">
        <v>167</v>
      </c>
      <c r="E189" s="242"/>
      <c r="F189" s="244" t="s">
        <v>286</v>
      </c>
      <c r="G189" s="242"/>
      <c r="H189" s="245">
        <v>617.08199999999999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167</v>
      </c>
      <c r="AU189" s="251" t="s">
        <v>81</v>
      </c>
      <c r="AV189" s="14" t="s">
        <v>81</v>
      </c>
      <c r="AW189" s="14" t="s">
        <v>4</v>
      </c>
      <c r="AX189" s="14" t="s">
        <v>79</v>
      </c>
      <c r="AY189" s="251" t="s">
        <v>155</v>
      </c>
    </row>
    <row r="190" s="2" customFormat="1" ht="44.25" customHeight="1">
      <c r="A190" s="38"/>
      <c r="B190" s="39"/>
      <c r="C190" s="212" t="s">
        <v>287</v>
      </c>
      <c r="D190" s="212" t="s">
        <v>158</v>
      </c>
      <c r="E190" s="213" t="s">
        <v>288</v>
      </c>
      <c r="F190" s="214" t="s">
        <v>289</v>
      </c>
      <c r="G190" s="215" t="s">
        <v>273</v>
      </c>
      <c r="H190" s="216">
        <v>32.478000000000002</v>
      </c>
      <c r="I190" s="217"/>
      <c r="J190" s="218">
        <f>ROUND(I190*H190,2)</f>
        <v>0</v>
      </c>
      <c r="K190" s="214" t="s">
        <v>162</v>
      </c>
      <c r="L190" s="44"/>
      <c r="M190" s="219" t="s">
        <v>19</v>
      </c>
      <c r="N190" s="220" t="s">
        <v>43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163</v>
      </c>
      <c r="AT190" s="223" t="s">
        <v>158</v>
      </c>
      <c r="AU190" s="223" t="s">
        <v>81</v>
      </c>
      <c r="AY190" s="17" t="s">
        <v>155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79</v>
      </c>
      <c r="BK190" s="224">
        <f>ROUND(I190*H190,2)</f>
        <v>0</v>
      </c>
      <c r="BL190" s="17" t="s">
        <v>163</v>
      </c>
      <c r="BM190" s="223" t="s">
        <v>290</v>
      </c>
    </row>
    <row r="191" s="2" customFormat="1">
      <c r="A191" s="38"/>
      <c r="B191" s="39"/>
      <c r="C191" s="40"/>
      <c r="D191" s="225" t="s">
        <v>165</v>
      </c>
      <c r="E191" s="40"/>
      <c r="F191" s="226" t="s">
        <v>291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165</v>
      </c>
      <c r="AU191" s="17" t="s">
        <v>81</v>
      </c>
    </row>
    <row r="192" s="2" customFormat="1" ht="44.25" customHeight="1">
      <c r="A192" s="38"/>
      <c r="B192" s="39"/>
      <c r="C192" s="212" t="s">
        <v>292</v>
      </c>
      <c r="D192" s="212" t="s">
        <v>158</v>
      </c>
      <c r="E192" s="213" t="s">
        <v>293</v>
      </c>
      <c r="F192" s="214" t="s">
        <v>294</v>
      </c>
      <c r="G192" s="215" t="s">
        <v>273</v>
      </c>
      <c r="H192" s="216">
        <v>20.138000000000002</v>
      </c>
      <c r="I192" s="217"/>
      <c r="J192" s="218">
        <f>ROUND(I192*H192,2)</f>
        <v>0</v>
      </c>
      <c r="K192" s="214" t="s">
        <v>162</v>
      </c>
      <c r="L192" s="44"/>
      <c r="M192" s="219" t="s">
        <v>19</v>
      </c>
      <c r="N192" s="220" t="s">
        <v>43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163</v>
      </c>
      <c r="AT192" s="223" t="s">
        <v>158</v>
      </c>
      <c r="AU192" s="223" t="s">
        <v>81</v>
      </c>
      <c r="AY192" s="17" t="s">
        <v>155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79</v>
      </c>
      <c r="BK192" s="224">
        <f>ROUND(I192*H192,2)</f>
        <v>0</v>
      </c>
      <c r="BL192" s="17" t="s">
        <v>163</v>
      </c>
      <c r="BM192" s="223" t="s">
        <v>295</v>
      </c>
    </row>
    <row r="193" s="2" customFormat="1">
      <c r="A193" s="38"/>
      <c r="B193" s="39"/>
      <c r="C193" s="40"/>
      <c r="D193" s="225" t="s">
        <v>165</v>
      </c>
      <c r="E193" s="40"/>
      <c r="F193" s="226" t="s">
        <v>296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165</v>
      </c>
      <c r="AU193" s="17" t="s">
        <v>81</v>
      </c>
    </row>
    <row r="194" s="14" customFormat="1">
      <c r="A194" s="14"/>
      <c r="B194" s="241"/>
      <c r="C194" s="242"/>
      <c r="D194" s="232" t="s">
        <v>167</v>
      </c>
      <c r="E194" s="243" t="s">
        <v>19</v>
      </c>
      <c r="F194" s="244" t="s">
        <v>297</v>
      </c>
      <c r="G194" s="242"/>
      <c r="H194" s="245">
        <v>20.138000000000002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167</v>
      </c>
      <c r="AU194" s="251" t="s">
        <v>81</v>
      </c>
      <c r="AV194" s="14" t="s">
        <v>81</v>
      </c>
      <c r="AW194" s="14" t="s">
        <v>33</v>
      </c>
      <c r="AX194" s="14" t="s">
        <v>79</v>
      </c>
      <c r="AY194" s="251" t="s">
        <v>155</v>
      </c>
    </row>
    <row r="195" s="2" customFormat="1" ht="49.05" customHeight="1">
      <c r="A195" s="38"/>
      <c r="B195" s="39"/>
      <c r="C195" s="212" t="s">
        <v>7</v>
      </c>
      <c r="D195" s="212" t="s">
        <v>158</v>
      </c>
      <c r="E195" s="213" t="s">
        <v>298</v>
      </c>
      <c r="F195" s="214" t="s">
        <v>299</v>
      </c>
      <c r="G195" s="215" t="s">
        <v>273</v>
      </c>
      <c r="H195" s="216">
        <v>12.34</v>
      </c>
      <c r="I195" s="217"/>
      <c r="J195" s="218">
        <f>ROUND(I195*H195,2)</f>
        <v>0</v>
      </c>
      <c r="K195" s="214" t="s">
        <v>162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163</v>
      </c>
      <c r="AT195" s="223" t="s">
        <v>158</v>
      </c>
      <c r="AU195" s="223" t="s">
        <v>81</v>
      </c>
      <c r="AY195" s="17" t="s">
        <v>155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79</v>
      </c>
      <c r="BK195" s="224">
        <f>ROUND(I195*H195,2)</f>
        <v>0</v>
      </c>
      <c r="BL195" s="17" t="s">
        <v>163</v>
      </c>
      <c r="BM195" s="223" t="s">
        <v>300</v>
      </c>
    </row>
    <row r="196" s="2" customFormat="1">
      <c r="A196" s="38"/>
      <c r="B196" s="39"/>
      <c r="C196" s="40"/>
      <c r="D196" s="225" t="s">
        <v>165</v>
      </c>
      <c r="E196" s="40"/>
      <c r="F196" s="226" t="s">
        <v>301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165</v>
      </c>
      <c r="AU196" s="17" t="s">
        <v>81</v>
      </c>
    </row>
    <row r="197" s="14" customFormat="1">
      <c r="A197" s="14"/>
      <c r="B197" s="241"/>
      <c r="C197" s="242"/>
      <c r="D197" s="232" t="s">
        <v>167</v>
      </c>
      <c r="E197" s="243" t="s">
        <v>19</v>
      </c>
      <c r="F197" s="244" t="s">
        <v>302</v>
      </c>
      <c r="G197" s="242"/>
      <c r="H197" s="245">
        <v>12.34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167</v>
      </c>
      <c r="AU197" s="251" t="s">
        <v>81</v>
      </c>
      <c r="AV197" s="14" t="s">
        <v>81</v>
      </c>
      <c r="AW197" s="14" t="s">
        <v>33</v>
      </c>
      <c r="AX197" s="14" t="s">
        <v>79</v>
      </c>
      <c r="AY197" s="251" t="s">
        <v>155</v>
      </c>
    </row>
    <row r="198" s="2" customFormat="1" ht="24.15" customHeight="1">
      <c r="A198" s="38"/>
      <c r="B198" s="39"/>
      <c r="C198" s="212" t="s">
        <v>303</v>
      </c>
      <c r="D198" s="212" t="s">
        <v>158</v>
      </c>
      <c r="E198" s="213" t="s">
        <v>304</v>
      </c>
      <c r="F198" s="214" t="s">
        <v>305</v>
      </c>
      <c r="G198" s="215" t="s">
        <v>273</v>
      </c>
      <c r="H198" s="216">
        <v>32.478000000000002</v>
      </c>
      <c r="I198" s="217"/>
      <c r="J198" s="218">
        <f>ROUND(I198*H198,2)</f>
        <v>0</v>
      </c>
      <c r="K198" s="214" t="s">
        <v>162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163</v>
      </c>
      <c r="AT198" s="223" t="s">
        <v>158</v>
      </c>
      <c r="AU198" s="223" t="s">
        <v>81</v>
      </c>
      <c r="AY198" s="17" t="s">
        <v>155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79</v>
      </c>
      <c r="BK198" s="224">
        <f>ROUND(I198*H198,2)</f>
        <v>0</v>
      </c>
      <c r="BL198" s="17" t="s">
        <v>163</v>
      </c>
      <c r="BM198" s="223" t="s">
        <v>306</v>
      </c>
    </row>
    <row r="199" s="2" customFormat="1">
      <c r="A199" s="38"/>
      <c r="B199" s="39"/>
      <c r="C199" s="40"/>
      <c r="D199" s="225" t="s">
        <v>165</v>
      </c>
      <c r="E199" s="40"/>
      <c r="F199" s="226" t="s">
        <v>307</v>
      </c>
      <c r="G199" s="40"/>
      <c r="H199" s="40"/>
      <c r="I199" s="227"/>
      <c r="J199" s="40"/>
      <c r="K199" s="40"/>
      <c r="L199" s="44"/>
      <c r="M199" s="228"/>
      <c r="N199" s="229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165</v>
      </c>
      <c r="AU199" s="17" t="s">
        <v>81</v>
      </c>
    </row>
    <row r="200" s="12" customFormat="1" ht="22.8" customHeight="1">
      <c r="A200" s="12"/>
      <c r="B200" s="196"/>
      <c r="C200" s="197"/>
      <c r="D200" s="198" t="s">
        <v>71</v>
      </c>
      <c r="E200" s="210" t="s">
        <v>308</v>
      </c>
      <c r="F200" s="210" t="s">
        <v>309</v>
      </c>
      <c r="G200" s="197"/>
      <c r="H200" s="197"/>
      <c r="I200" s="200"/>
      <c r="J200" s="211">
        <f>BK200</f>
        <v>0</v>
      </c>
      <c r="K200" s="197"/>
      <c r="L200" s="202"/>
      <c r="M200" s="203"/>
      <c r="N200" s="204"/>
      <c r="O200" s="204"/>
      <c r="P200" s="205">
        <f>SUM(P201:P202)</f>
        <v>0</v>
      </c>
      <c r="Q200" s="204"/>
      <c r="R200" s="205">
        <f>SUM(R201:R202)</f>
        <v>0</v>
      </c>
      <c r="S200" s="204"/>
      <c r="T200" s="206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79</v>
      </c>
      <c r="AT200" s="208" t="s">
        <v>71</v>
      </c>
      <c r="AU200" s="208" t="s">
        <v>79</v>
      </c>
      <c r="AY200" s="207" t="s">
        <v>155</v>
      </c>
      <c r="BK200" s="209">
        <f>SUM(BK201:BK202)</f>
        <v>0</v>
      </c>
    </row>
    <row r="201" s="2" customFormat="1" ht="66.75" customHeight="1">
      <c r="A201" s="38"/>
      <c r="B201" s="39"/>
      <c r="C201" s="212" t="s">
        <v>310</v>
      </c>
      <c r="D201" s="212" t="s">
        <v>158</v>
      </c>
      <c r="E201" s="213" t="s">
        <v>311</v>
      </c>
      <c r="F201" s="214" t="s">
        <v>312</v>
      </c>
      <c r="G201" s="215" t="s">
        <v>273</v>
      </c>
      <c r="H201" s="216">
        <v>3.9279999999999999</v>
      </c>
      <c r="I201" s="217"/>
      <c r="J201" s="218">
        <f>ROUND(I201*H201,2)</f>
        <v>0</v>
      </c>
      <c r="K201" s="214" t="s">
        <v>162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163</v>
      </c>
      <c r="AT201" s="223" t="s">
        <v>158</v>
      </c>
      <c r="AU201" s="223" t="s">
        <v>81</v>
      </c>
      <c r="AY201" s="17" t="s">
        <v>155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79</v>
      </c>
      <c r="BK201" s="224">
        <f>ROUND(I201*H201,2)</f>
        <v>0</v>
      </c>
      <c r="BL201" s="17" t="s">
        <v>163</v>
      </c>
      <c r="BM201" s="223" t="s">
        <v>313</v>
      </c>
    </row>
    <row r="202" s="2" customFormat="1">
      <c r="A202" s="38"/>
      <c r="B202" s="39"/>
      <c r="C202" s="40"/>
      <c r="D202" s="225" t="s">
        <v>165</v>
      </c>
      <c r="E202" s="40"/>
      <c r="F202" s="226" t="s">
        <v>314</v>
      </c>
      <c r="G202" s="40"/>
      <c r="H202" s="40"/>
      <c r="I202" s="227"/>
      <c r="J202" s="40"/>
      <c r="K202" s="40"/>
      <c r="L202" s="44"/>
      <c r="M202" s="228"/>
      <c r="N202" s="229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165</v>
      </c>
      <c r="AU202" s="17" t="s">
        <v>81</v>
      </c>
    </row>
    <row r="203" s="12" customFormat="1" ht="25.92" customHeight="1">
      <c r="A203" s="12"/>
      <c r="B203" s="196"/>
      <c r="C203" s="197"/>
      <c r="D203" s="198" t="s">
        <v>71</v>
      </c>
      <c r="E203" s="199" t="s">
        <v>315</v>
      </c>
      <c r="F203" s="199" t="s">
        <v>316</v>
      </c>
      <c r="G203" s="197"/>
      <c r="H203" s="197"/>
      <c r="I203" s="200"/>
      <c r="J203" s="201">
        <f>BK203</f>
        <v>0</v>
      </c>
      <c r="K203" s="197"/>
      <c r="L203" s="202"/>
      <c r="M203" s="203"/>
      <c r="N203" s="204"/>
      <c r="O203" s="204"/>
      <c r="P203" s="205">
        <f>P204+P215+P238+P266+P288+P317+P329+P338</f>
        <v>0</v>
      </c>
      <c r="Q203" s="204"/>
      <c r="R203" s="205">
        <f>R204+R215+R238+R266+R288+R317+R329+R338</f>
        <v>23.35654396</v>
      </c>
      <c r="S203" s="204"/>
      <c r="T203" s="206">
        <f>T204+T215+T238+T266+T288+T317+T329+T338</f>
        <v>26.106938990000003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81</v>
      </c>
      <c r="AT203" s="208" t="s">
        <v>71</v>
      </c>
      <c r="AU203" s="208" t="s">
        <v>72</v>
      </c>
      <c r="AY203" s="207" t="s">
        <v>155</v>
      </c>
      <c r="BK203" s="209">
        <f>BK204+BK215+BK238+BK266+BK288+BK317+BK329+BK338</f>
        <v>0</v>
      </c>
    </row>
    <row r="204" s="12" customFormat="1" ht="22.8" customHeight="1">
      <c r="A204" s="12"/>
      <c r="B204" s="196"/>
      <c r="C204" s="197"/>
      <c r="D204" s="198" t="s">
        <v>71</v>
      </c>
      <c r="E204" s="210" t="s">
        <v>317</v>
      </c>
      <c r="F204" s="210" t="s">
        <v>318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SUM(P205:P214)</f>
        <v>0</v>
      </c>
      <c r="Q204" s="204"/>
      <c r="R204" s="205">
        <f>SUM(R205:R214)</f>
        <v>3.3240239999999996</v>
      </c>
      <c r="S204" s="204"/>
      <c r="T204" s="206">
        <f>SUM(T205:T214)</f>
        <v>17.627400000000002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7" t="s">
        <v>81</v>
      </c>
      <c r="AT204" s="208" t="s">
        <v>71</v>
      </c>
      <c r="AU204" s="208" t="s">
        <v>79</v>
      </c>
      <c r="AY204" s="207" t="s">
        <v>155</v>
      </c>
      <c r="BK204" s="209">
        <f>SUM(BK205:BK214)</f>
        <v>0</v>
      </c>
    </row>
    <row r="205" s="2" customFormat="1" ht="49.05" customHeight="1">
      <c r="A205" s="38"/>
      <c r="B205" s="39"/>
      <c r="C205" s="212" t="s">
        <v>319</v>
      </c>
      <c r="D205" s="212" t="s">
        <v>158</v>
      </c>
      <c r="E205" s="213" t="s">
        <v>320</v>
      </c>
      <c r="F205" s="214" t="s">
        <v>321</v>
      </c>
      <c r="G205" s="215" t="s">
        <v>161</v>
      </c>
      <c r="H205" s="216">
        <v>503.63999999999999</v>
      </c>
      <c r="I205" s="217"/>
      <c r="J205" s="218">
        <f>ROUND(I205*H205,2)</f>
        <v>0</v>
      </c>
      <c r="K205" s="214" t="s">
        <v>162</v>
      </c>
      <c r="L205" s="44"/>
      <c r="M205" s="219" t="s">
        <v>19</v>
      </c>
      <c r="N205" s="220" t="s">
        <v>43</v>
      </c>
      <c r="O205" s="84"/>
      <c r="P205" s="221">
        <f>O205*H205</f>
        <v>0</v>
      </c>
      <c r="Q205" s="221">
        <v>0</v>
      </c>
      <c r="R205" s="221">
        <f>Q205*H205</f>
        <v>0</v>
      </c>
      <c r="S205" s="221">
        <v>0.035000000000000003</v>
      </c>
      <c r="T205" s="222">
        <f>S205*H205</f>
        <v>17.627400000000002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262</v>
      </c>
      <c r="AT205" s="223" t="s">
        <v>158</v>
      </c>
      <c r="AU205" s="223" t="s">
        <v>81</v>
      </c>
      <c r="AY205" s="17" t="s">
        <v>155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79</v>
      </c>
      <c r="BK205" s="224">
        <f>ROUND(I205*H205,2)</f>
        <v>0</v>
      </c>
      <c r="BL205" s="17" t="s">
        <v>262</v>
      </c>
      <c r="BM205" s="223" t="s">
        <v>322</v>
      </c>
    </row>
    <row r="206" s="2" customFormat="1">
      <c r="A206" s="38"/>
      <c r="B206" s="39"/>
      <c r="C206" s="40"/>
      <c r="D206" s="225" t="s">
        <v>165</v>
      </c>
      <c r="E206" s="40"/>
      <c r="F206" s="226" t="s">
        <v>323</v>
      </c>
      <c r="G206" s="40"/>
      <c r="H206" s="40"/>
      <c r="I206" s="227"/>
      <c r="J206" s="40"/>
      <c r="K206" s="40"/>
      <c r="L206" s="44"/>
      <c r="M206" s="228"/>
      <c r="N206" s="229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165</v>
      </c>
      <c r="AU206" s="17" t="s">
        <v>81</v>
      </c>
    </row>
    <row r="207" s="14" customFormat="1">
      <c r="A207" s="14"/>
      <c r="B207" s="241"/>
      <c r="C207" s="242"/>
      <c r="D207" s="232" t="s">
        <v>167</v>
      </c>
      <c r="E207" s="243" t="s">
        <v>19</v>
      </c>
      <c r="F207" s="244" t="s">
        <v>324</v>
      </c>
      <c r="G207" s="242"/>
      <c r="H207" s="245">
        <v>503.63999999999999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167</v>
      </c>
      <c r="AU207" s="251" t="s">
        <v>81</v>
      </c>
      <c r="AV207" s="14" t="s">
        <v>81</v>
      </c>
      <c r="AW207" s="14" t="s">
        <v>33</v>
      </c>
      <c r="AX207" s="14" t="s">
        <v>79</v>
      </c>
      <c r="AY207" s="251" t="s">
        <v>155</v>
      </c>
    </row>
    <row r="208" s="2" customFormat="1" ht="49.05" customHeight="1">
      <c r="A208" s="38"/>
      <c r="B208" s="39"/>
      <c r="C208" s="212" t="s">
        <v>325</v>
      </c>
      <c r="D208" s="212" t="s">
        <v>158</v>
      </c>
      <c r="E208" s="213" t="s">
        <v>326</v>
      </c>
      <c r="F208" s="214" t="s">
        <v>327</v>
      </c>
      <c r="G208" s="215" t="s">
        <v>161</v>
      </c>
      <c r="H208" s="216">
        <v>503.63999999999999</v>
      </c>
      <c r="I208" s="217"/>
      <c r="J208" s="218">
        <f>ROUND(I208*H208,2)</f>
        <v>0</v>
      </c>
      <c r="K208" s="214" t="s">
        <v>162</v>
      </c>
      <c r="L208" s="44"/>
      <c r="M208" s="219" t="s">
        <v>19</v>
      </c>
      <c r="N208" s="220" t="s">
        <v>43</v>
      </c>
      <c r="O208" s="84"/>
      <c r="P208" s="221">
        <f>O208*H208</f>
        <v>0</v>
      </c>
      <c r="Q208" s="221">
        <v>0.00029999999999999997</v>
      </c>
      <c r="R208" s="221">
        <f>Q208*H208</f>
        <v>0.15109199999999998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262</v>
      </c>
      <c r="AT208" s="223" t="s">
        <v>158</v>
      </c>
      <c r="AU208" s="223" t="s">
        <v>81</v>
      </c>
      <c r="AY208" s="17" t="s">
        <v>155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79</v>
      </c>
      <c r="BK208" s="224">
        <f>ROUND(I208*H208,2)</f>
        <v>0</v>
      </c>
      <c r="BL208" s="17" t="s">
        <v>262</v>
      </c>
      <c r="BM208" s="223" t="s">
        <v>328</v>
      </c>
    </row>
    <row r="209" s="2" customFormat="1">
      <c r="A209" s="38"/>
      <c r="B209" s="39"/>
      <c r="C209" s="40"/>
      <c r="D209" s="225" t="s">
        <v>165</v>
      </c>
      <c r="E209" s="40"/>
      <c r="F209" s="226" t="s">
        <v>329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165</v>
      </c>
      <c r="AU209" s="17" t="s">
        <v>81</v>
      </c>
    </row>
    <row r="210" s="2" customFormat="1" ht="24.15" customHeight="1">
      <c r="A210" s="38"/>
      <c r="B210" s="39"/>
      <c r="C210" s="264" t="s">
        <v>330</v>
      </c>
      <c r="D210" s="264" t="s">
        <v>331</v>
      </c>
      <c r="E210" s="265" t="s">
        <v>332</v>
      </c>
      <c r="F210" s="266" t="s">
        <v>333</v>
      </c>
      <c r="G210" s="267" t="s">
        <v>161</v>
      </c>
      <c r="H210" s="268">
        <v>528.822</v>
      </c>
      <c r="I210" s="269"/>
      <c r="J210" s="270">
        <f>ROUND(I210*H210,2)</f>
        <v>0</v>
      </c>
      <c r="K210" s="266" t="s">
        <v>162</v>
      </c>
      <c r="L210" s="271"/>
      <c r="M210" s="272" t="s">
        <v>19</v>
      </c>
      <c r="N210" s="273" t="s">
        <v>43</v>
      </c>
      <c r="O210" s="84"/>
      <c r="P210" s="221">
        <f>O210*H210</f>
        <v>0</v>
      </c>
      <c r="Q210" s="221">
        <v>0.0060000000000000001</v>
      </c>
      <c r="R210" s="221">
        <f>Q210*H210</f>
        <v>3.1729319999999999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334</v>
      </c>
      <c r="AT210" s="223" t="s">
        <v>331</v>
      </c>
      <c r="AU210" s="223" t="s">
        <v>81</v>
      </c>
      <c r="AY210" s="17" t="s">
        <v>155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79</v>
      </c>
      <c r="BK210" s="224">
        <f>ROUND(I210*H210,2)</f>
        <v>0</v>
      </c>
      <c r="BL210" s="17" t="s">
        <v>262</v>
      </c>
      <c r="BM210" s="223" t="s">
        <v>335</v>
      </c>
    </row>
    <row r="211" s="14" customFormat="1">
      <c r="A211" s="14"/>
      <c r="B211" s="241"/>
      <c r="C211" s="242"/>
      <c r="D211" s="232" t="s">
        <v>167</v>
      </c>
      <c r="E211" s="243" t="s">
        <v>19</v>
      </c>
      <c r="F211" s="244" t="s">
        <v>324</v>
      </c>
      <c r="G211" s="242"/>
      <c r="H211" s="245">
        <v>503.63999999999999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1" t="s">
        <v>167</v>
      </c>
      <c r="AU211" s="251" t="s">
        <v>81</v>
      </c>
      <c r="AV211" s="14" t="s">
        <v>81</v>
      </c>
      <c r="AW211" s="14" t="s">
        <v>33</v>
      </c>
      <c r="AX211" s="14" t="s">
        <v>79</v>
      </c>
      <c r="AY211" s="251" t="s">
        <v>155</v>
      </c>
    </row>
    <row r="212" s="14" customFormat="1">
      <c r="A212" s="14"/>
      <c r="B212" s="241"/>
      <c r="C212" s="242"/>
      <c r="D212" s="232" t="s">
        <v>167</v>
      </c>
      <c r="E212" s="242"/>
      <c r="F212" s="244" t="s">
        <v>336</v>
      </c>
      <c r="G212" s="242"/>
      <c r="H212" s="245">
        <v>528.822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167</v>
      </c>
      <c r="AU212" s="251" t="s">
        <v>81</v>
      </c>
      <c r="AV212" s="14" t="s">
        <v>81</v>
      </c>
      <c r="AW212" s="14" t="s">
        <v>4</v>
      </c>
      <c r="AX212" s="14" t="s">
        <v>79</v>
      </c>
      <c r="AY212" s="251" t="s">
        <v>155</v>
      </c>
    </row>
    <row r="213" s="2" customFormat="1" ht="49.05" customHeight="1">
      <c r="A213" s="38"/>
      <c r="B213" s="39"/>
      <c r="C213" s="212" t="s">
        <v>337</v>
      </c>
      <c r="D213" s="212" t="s">
        <v>158</v>
      </c>
      <c r="E213" s="213" t="s">
        <v>338</v>
      </c>
      <c r="F213" s="214" t="s">
        <v>339</v>
      </c>
      <c r="G213" s="215" t="s">
        <v>340</v>
      </c>
      <c r="H213" s="274"/>
      <c r="I213" s="217"/>
      <c r="J213" s="218">
        <f>ROUND(I213*H213,2)</f>
        <v>0</v>
      </c>
      <c r="K213" s="214" t="s">
        <v>162</v>
      </c>
      <c r="L213" s="44"/>
      <c r="M213" s="219" t="s">
        <v>19</v>
      </c>
      <c r="N213" s="220" t="s">
        <v>43</v>
      </c>
      <c r="O213" s="84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262</v>
      </c>
      <c r="AT213" s="223" t="s">
        <v>158</v>
      </c>
      <c r="AU213" s="223" t="s">
        <v>81</v>
      </c>
      <c r="AY213" s="17" t="s">
        <v>155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79</v>
      </c>
      <c r="BK213" s="224">
        <f>ROUND(I213*H213,2)</f>
        <v>0</v>
      </c>
      <c r="BL213" s="17" t="s">
        <v>262</v>
      </c>
      <c r="BM213" s="223" t="s">
        <v>341</v>
      </c>
    </row>
    <row r="214" s="2" customFormat="1">
      <c r="A214" s="38"/>
      <c r="B214" s="39"/>
      <c r="C214" s="40"/>
      <c r="D214" s="225" t="s">
        <v>165</v>
      </c>
      <c r="E214" s="40"/>
      <c r="F214" s="226" t="s">
        <v>342</v>
      </c>
      <c r="G214" s="40"/>
      <c r="H214" s="40"/>
      <c r="I214" s="227"/>
      <c r="J214" s="40"/>
      <c r="K214" s="40"/>
      <c r="L214" s="44"/>
      <c r="M214" s="228"/>
      <c r="N214" s="229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165</v>
      </c>
      <c r="AU214" s="17" t="s">
        <v>81</v>
      </c>
    </row>
    <row r="215" s="12" customFormat="1" ht="22.8" customHeight="1">
      <c r="A215" s="12"/>
      <c r="B215" s="196"/>
      <c r="C215" s="197"/>
      <c r="D215" s="198" t="s">
        <v>71</v>
      </c>
      <c r="E215" s="210" t="s">
        <v>343</v>
      </c>
      <c r="F215" s="210" t="s">
        <v>344</v>
      </c>
      <c r="G215" s="197"/>
      <c r="H215" s="197"/>
      <c r="I215" s="200"/>
      <c r="J215" s="211">
        <f>BK215</f>
        <v>0</v>
      </c>
      <c r="K215" s="197"/>
      <c r="L215" s="202"/>
      <c r="M215" s="203"/>
      <c r="N215" s="204"/>
      <c r="O215" s="204"/>
      <c r="P215" s="205">
        <f>SUM(P216:P237)</f>
        <v>0</v>
      </c>
      <c r="Q215" s="204"/>
      <c r="R215" s="205">
        <f>SUM(R216:R237)</f>
        <v>7.2322570200000005</v>
      </c>
      <c r="S215" s="204"/>
      <c r="T215" s="206">
        <f>SUM(T216:T237)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7" t="s">
        <v>81</v>
      </c>
      <c r="AT215" s="208" t="s">
        <v>71</v>
      </c>
      <c r="AU215" s="208" t="s">
        <v>79</v>
      </c>
      <c r="AY215" s="207" t="s">
        <v>155</v>
      </c>
      <c r="BK215" s="209">
        <f>SUM(BK216:BK237)</f>
        <v>0</v>
      </c>
    </row>
    <row r="216" s="2" customFormat="1" ht="62.7" customHeight="1">
      <c r="A216" s="38"/>
      <c r="B216" s="39"/>
      <c r="C216" s="212" t="s">
        <v>345</v>
      </c>
      <c r="D216" s="212" t="s">
        <v>158</v>
      </c>
      <c r="E216" s="213" t="s">
        <v>346</v>
      </c>
      <c r="F216" s="214" t="s">
        <v>347</v>
      </c>
      <c r="G216" s="215" t="s">
        <v>161</v>
      </c>
      <c r="H216" s="216">
        <v>27.882000000000001</v>
      </c>
      <c r="I216" s="217"/>
      <c r="J216" s="218">
        <f>ROUND(I216*H216,2)</f>
        <v>0</v>
      </c>
      <c r="K216" s="214" t="s">
        <v>162</v>
      </c>
      <c r="L216" s="44"/>
      <c r="M216" s="219" t="s">
        <v>19</v>
      </c>
      <c r="N216" s="220" t="s">
        <v>43</v>
      </c>
      <c r="O216" s="84"/>
      <c r="P216" s="221">
        <f>O216*H216</f>
        <v>0</v>
      </c>
      <c r="Q216" s="221">
        <v>0.053409999999999999</v>
      </c>
      <c r="R216" s="221">
        <f>Q216*H216</f>
        <v>1.48917762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262</v>
      </c>
      <c r="AT216" s="223" t="s">
        <v>158</v>
      </c>
      <c r="AU216" s="223" t="s">
        <v>81</v>
      </c>
      <c r="AY216" s="17" t="s">
        <v>155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79</v>
      </c>
      <c r="BK216" s="224">
        <f>ROUND(I216*H216,2)</f>
        <v>0</v>
      </c>
      <c r="BL216" s="17" t="s">
        <v>262</v>
      </c>
      <c r="BM216" s="223" t="s">
        <v>348</v>
      </c>
    </row>
    <row r="217" s="2" customFormat="1">
      <c r="A217" s="38"/>
      <c r="B217" s="39"/>
      <c r="C217" s="40"/>
      <c r="D217" s="225" t="s">
        <v>165</v>
      </c>
      <c r="E217" s="40"/>
      <c r="F217" s="226" t="s">
        <v>349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165</v>
      </c>
      <c r="AU217" s="17" t="s">
        <v>81</v>
      </c>
    </row>
    <row r="218" s="13" customFormat="1">
      <c r="A218" s="13"/>
      <c r="B218" s="230"/>
      <c r="C218" s="231"/>
      <c r="D218" s="232" t="s">
        <v>167</v>
      </c>
      <c r="E218" s="233" t="s">
        <v>19</v>
      </c>
      <c r="F218" s="234" t="s">
        <v>350</v>
      </c>
      <c r="G218" s="231"/>
      <c r="H218" s="233" t="s">
        <v>19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167</v>
      </c>
      <c r="AU218" s="240" t="s">
        <v>81</v>
      </c>
      <c r="AV218" s="13" t="s">
        <v>79</v>
      </c>
      <c r="AW218" s="13" t="s">
        <v>33</v>
      </c>
      <c r="AX218" s="13" t="s">
        <v>72</v>
      </c>
      <c r="AY218" s="240" t="s">
        <v>155</v>
      </c>
    </row>
    <row r="219" s="14" customFormat="1">
      <c r="A219" s="14"/>
      <c r="B219" s="241"/>
      <c r="C219" s="242"/>
      <c r="D219" s="232" t="s">
        <v>167</v>
      </c>
      <c r="E219" s="243" t="s">
        <v>19</v>
      </c>
      <c r="F219" s="244" t="s">
        <v>351</v>
      </c>
      <c r="G219" s="242"/>
      <c r="H219" s="245">
        <v>27.882000000000001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167</v>
      </c>
      <c r="AU219" s="251" t="s">
        <v>81</v>
      </c>
      <c r="AV219" s="14" t="s">
        <v>81</v>
      </c>
      <c r="AW219" s="14" t="s">
        <v>33</v>
      </c>
      <c r="AX219" s="14" t="s">
        <v>79</v>
      </c>
      <c r="AY219" s="251" t="s">
        <v>155</v>
      </c>
    </row>
    <row r="220" s="2" customFormat="1" ht="44.25" customHeight="1">
      <c r="A220" s="38"/>
      <c r="B220" s="39"/>
      <c r="C220" s="212" t="s">
        <v>352</v>
      </c>
      <c r="D220" s="212" t="s">
        <v>158</v>
      </c>
      <c r="E220" s="213" t="s">
        <v>353</v>
      </c>
      <c r="F220" s="214" t="s">
        <v>354</v>
      </c>
      <c r="G220" s="215" t="s">
        <v>161</v>
      </c>
      <c r="H220" s="216">
        <v>29.861999999999998</v>
      </c>
      <c r="I220" s="217"/>
      <c r="J220" s="218">
        <f>ROUND(I220*H220,2)</f>
        <v>0</v>
      </c>
      <c r="K220" s="214" t="s">
        <v>162</v>
      </c>
      <c r="L220" s="44"/>
      <c r="M220" s="219" t="s">
        <v>19</v>
      </c>
      <c r="N220" s="220" t="s">
        <v>43</v>
      </c>
      <c r="O220" s="84"/>
      <c r="P220" s="221">
        <f>O220*H220</f>
        <v>0</v>
      </c>
      <c r="Q220" s="221">
        <v>0.00020000000000000001</v>
      </c>
      <c r="R220" s="221">
        <f>Q220*H220</f>
        <v>0.0059724000000000001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262</v>
      </c>
      <c r="AT220" s="223" t="s">
        <v>158</v>
      </c>
      <c r="AU220" s="223" t="s">
        <v>81</v>
      </c>
      <c r="AY220" s="17" t="s">
        <v>155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79</v>
      </c>
      <c r="BK220" s="224">
        <f>ROUND(I220*H220,2)</f>
        <v>0</v>
      </c>
      <c r="BL220" s="17" t="s">
        <v>262</v>
      </c>
      <c r="BM220" s="223" t="s">
        <v>355</v>
      </c>
    </row>
    <row r="221" s="2" customFormat="1">
      <c r="A221" s="38"/>
      <c r="B221" s="39"/>
      <c r="C221" s="40"/>
      <c r="D221" s="225" t="s">
        <v>165</v>
      </c>
      <c r="E221" s="40"/>
      <c r="F221" s="226" t="s">
        <v>356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165</v>
      </c>
      <c r="AU221" s="17" t="s">
        <v>81</v>
      </c>
    </row>
    <row r="222" s="14" customFormat="1">
      <c r="A222" s="14"/>
      <c r="B222" s="241"/>
      <c r="C222" s="242"/>
      <c r="D222" s="232" t="s">
        <v>167</v>
      </c>
      <c r="E222" s="243" t="s">
        <v>19</v>
      </c>
      <c r="F222" s="244" t="s">
        <v>357</v>
      </c>
      <c r="G222" s="242"/>
      <c r="H222" s="245">
        <v>29.861999999999998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167</v>
      </c>
      <c r="AU222" s="251" t="s">
        <v>81</v>
      </c>
      <c r="AV222" s="14" t="s">
        <v>81</v>
      </c>
      <c r="AW222" s="14" t="s">
        <v>33</v>
      </c>
      <c r="AX222" s="14" t="s">
        <v>79</v>
      </c>
      <c r="AY222" s="251" t="s">
        <v>155</v>
      </c>
    </row>
    <row r="223" s="2" customFormat="1" ht="37.8" customHeight="1">
      <c r="A223" s="38"/>
      <c r="B223" s="39"/>
      <c r="C223" s="212" t="s">
        <v>358</v>
      </c>
      <c r="D223" s="212" t="s">
        <v>158</v>
      </c>
      <c r="E223" s="213" t="s">
        <v>359</v>
      </c>
      <c r="F223" s="214" t="s">
        <v>360</v>
      </c>
      <c r="G223" s="215" t="s">
        <v>161</v>
      </c>
      <c r="H223" s="216">
        <v>939.36000000000001</v>
      </c>
      <c r="I223" s="217"/>
      <c r="J223" s="218">
        <f>ROUND(I223*H223,2)</f>
        <v>0</v>
      </c>
      <c r="K223" s="214" t="s">
        <v>162</v>
      </c>
      <c r="L223" s="44"/>
      <c r="M223" s="219" t="s">
        <v>19</v>
      </c>
      <c r="N223" s="220" t="s">
        <v>43</v>
      </c>
      <c r="O223" s="84"/>
      <c r="P223" s="221">
        <f>O223*H223</f>
        <v>0</v>
      </c>
      <c r="Q223" s="221">
        <v>0.00125</v>
      </c>
      <c r="R223" s="221">
        <f>Q223*H223</f>
        <v>1.1742000000000001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262</v>
      </c>
      <c r="AT223" s="223" t="s">
        <v>158</v>
      </c>
      <c r="AU223" s="223" t="s">
        <v>81</v>
      </c>
      <c r="AY223" s="17" t="s">
        <v>155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79</v>
      </c>
      <c r="BK223" s="224">
        <f>ROUND(I223*H223,2)</f>
        <v>0</v>
      </c>
      <c r="BL223" s="17" t="s">
        <v>262</v>
      </c>
      <c r="BM223" s="223" t="s">
        <v>361</v>
      </c>
    </row>
    <row r="224" s="2" customFormat="1">
      <c r="A224" s="38"/>
      <c r="B224" s="39"/>
      <c r="C224" s="40"/>
      <c r="D224" s="225" t="s">
        <v>165</v>
      </c>
      <c r="E224" s="40"/>
      <c r="F224" s="226" t="s">
        <v>362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165</v>
      </c>
      <c r="AU224" s="17" t="s">
        <v>81</v>
      </c>
    </row>
    <row r="225" s="14" customFormat="1">
      <c r="A225" s="14"/>
      <c r="B225" s="241"/>
      <c r="C225" s="242"/>
      <c r="D225" s="232" t="s">
        <v>167</v>
      </c>
      <c r="E225" s="243" t="s">
        <v>19</v>
      </c>
      <c r="F225" s="244" t="s">
        <v>223</v>
      </c>
      <c r="G225" s="242"/>
      <c r="H225" s="245">
        <v>939.36000000000001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1" t="s">
        <v>167</v>
      </c>
      <c r="AU225" s="251" t="s">
        <v>81</v>
      </c>
      <c r="AV225" s="14" t="s">
        <v>81</v>
      </c>
      <c r="AW225" s="14" t="s">
        <v>33</v>
      </c>
      <c r="AX225" s="14" t="s">
        <v>79</v>
      </c>
      <c r="AY225" s="251" t="s">
        <v>155</v>
      </c>
    </row>
    <row r="226" s="2" customFormat="1" ht="24.15" customHeight="1">
      <c r="A226" s="38"/>
      <c r="B226" s="39"/>
      <c r="C226" s="264" t="s">
        <v>363</v>
      </c>
      <c r="D226" s="264" t="s">
        <v>331</v>
      </c>
      <c r="E226" s="265" t="s">
        <v>364</v>
      </c>
      <c r="F226" s="266" t="s">
        <v>365</v>
      </c>
      <c r="G226" s="267" t="s">
        <v>161</v>
      </c>
      <c r="H226" s="268">
        <v>986.32799999999997</v>
      </c>
      <c r="I226" s="269"/>
      <c r="J226" s="270">
        <f>ROUND(I226*H226,2)</f>
        <v>0</v>
      </c>
      <c r="K226" s="266" t="s">
        <v>162</v>
      </c>
      <c r="L226" s="271"/>
      <c r="M226" s="272" t="s">
        <v>19</v>
      </c>
      <c r="N226" s="273" t="s">
        <v>43</v>
      </c>
      <c r="O226" s="84"/>
      <c r="P226" s="221">
        <f>O226*H226</f>
        <v>0</v>
      </c>
      <c r="Q226" s="221">
        <v>0.0044999999999999997</v>
      </c>
      <c r="R226" s="221">
        <f>Q226*H226</f>
        <v>4.4384759999999996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334</v>
      </c>
      <c r="AT226" s="223" t="s">
        <v>331</v>
      </c>
      <c r="AU226" s="223" t="s">
        <v>81</v>
      </c>
      <c r="AY226" s="17" t="s">
        <v>155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79</v>
      </c>
      <c r="BK226" s="224">
        <f>ROUND(I226*H226,2)</f>
        <v>0</v>
      </c>
      <c r="BL226" s="17" t="s">
        <v>262</v>
      </c>
      <c r="BM226" s="223" t="s">
        <v>366</v>
      </c>
    </row>
    <row r="227" s="14" customFormat="1">
      <c r="A227" s="14"/>
      <c r="B227" s="241"/>
      <c r="C227" s="242"/>
      <c r="D227" s="232" t="s">
        <v>167</v>
      </c>
      <c r="E227" s="243" t="s">
        <v>19</v>
      </c>
      <c r="F227" s="244" t="s">
        <v>367</v>
      </c>
      <c r="G227" s="242"/>
      <c r="H227" s="245">
        <v>939.36000000000001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167</v>
      </c>
      <c r="AU227" s="251" t="s">
        <v>81</v>
      </c>
      <c r="AV227" s="14" t="s">
        <v>81</v>
      </c>
      <c r="AW227" s="14" t="s">
        <v>33</v>
      </c>
      <c r="AX227" s="14" t="s">
        <v>79</v>
      </c>
      <c r="AY227" s="251" t="s">
        <v>155</v>
      </c>
    </row>
    <row r="228" s="14" customFormat="1">
      <c r="A228" s="14"/>
      <c r="B228" s="241"/>
      <c r="C228" s="242"/>
      <c r="D228" s="232" t="s">
        <v>167</v>
      </c>
      <c r="E228" s="242"/>
      <c r="F228" s="244" t="s">
        <v>368</v>
      </c>
      <c r="G228" s="242"/>
      <c r="H228" s="245">
        <v>986.32799999999997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167</v>
      </c>
      <c r="AU228" s="251" t="s">
        <v>81</v>
      </c>
      <c r="AV228" s="14" t="s">
        <v>81</v>
      </c>
      <c r="AW228" s="14" t="s">
        <v>4</v>
      </c>
      <c r="AX228" s="14" t="s">
        <v>79</v>
      </c>
      <c r="AY228" s="251" t="s">
        <v>155</v>
      </c>
    </row>
    <row r="229" s="2" customFormat="1" ht="49.05" customHeight="1">
      <c r="A229" s="38"/>
      <c r="B229" s="39"/>
      <c r="C229" s="212" t="s">
        <v>334</v>
      </c>
      <c r="D229" s="212" t="s">
        <v>158</v>
      </c>
      <c r="E229" s="213" t="s">
        <v>369</v>
      </c>
      <c r="F229" s="214" t="s">
        <v>370</v>
      </c>
      <c r="G229" s="215" t="s">
        <v>176</v>
      </c>
      <c r="H229" s="216">
        <v>3.2999999999999998</v>
      </c>
      <c r="I229" s="217"/>
      <c r="J229" s="218">
        <f>ROUND(I229*H229,2)</f>
        <v>0</v>
      </c>
      <c r="K229" s="214" t="s">
        <v>162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0.0090699999999999999</v>
      </c>
      <c r="R229" s="221">
        <f>Q229*H229</f>
        <v>0.029930999999999999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262</v>
      </c>
      <c r="AT229" s="223" t="s">
        <v>158</v>
      </c>
      <c r="AU229" s="223" t="s">
        <v>81</v>
      </c>
      <c r="AY229" s="17" t="s">
        <v>155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79</v>
      </c>
      <c r="BK229" s="224">
        <f>ROUND(I229*H229,2)</f>
        <v>0</v>
      </c>
      <c r="BL229" s="17" t="s">
        <v>262</v>
      </c>
      <c r="BM229" s="223" t="s">
        <v>371</v>
      </c>
    </row>
    <row r="230" s="2" customFormat="1">
      <c r="A230" s="38"/>
      <c r="B230" s="39"/>
      <c r="C230" s="40"/>
      <c r="D230" s="225" t="s">
        <v>165</v>
      </c>
      <c r="E230" s="40"/>
      <c r="F230" s="226" t="s">
        <v>372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165</v>
      </c>
      <c r="AU230" s="17" t="s">
        <v>81</v>
      </c>
    </row>
    <row r="231" s="13" customFormat="1">
      <c r="A231" s="13"/>
      <c r="B231" s="230"/>
      <c r="C231" s="231"/>
      <c r="D231" s="232" t="s">
        <v>167</v>
      </c>
      <c r="E231" s="233" t="s">
        <v>19</v>
      </c>
      <c r="F231" s="234" t="s">
        <v>373</v>
      </c>
      <c r="G231" s="231"/>
      <c r="H231" s="233" t="s">
        <v>19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167</v>
      </c>
      <c r="AU231" s="240" t="s">
        <v>81</v>
      </c>
      <c r="AV231" s="13" t="s">
        <v>79</v>
      </c>
      <c r="AW231" s="13" t="s">
        <v>33</v>
      </c>
      <c r="AX231" s="13" t="s">
        <v>72</v>
      </c>
      <c r="AY231" s="240" t="s">
        <v>155</v>
      </c>
    </row>
    <row r="232" s="14" customFormat="1">
      <c r="A232" s="14"/>
      <c r="B232" s="241"/>
      <c r="C232" s="242"/>
      <c r="D232" s="232" t="s">
        <v>167</v>
      </c>
      <c r="E232" s="243" t="s">
        <v>19</v>
      </c>
      <c r="F232" s="244" t="s">
        <v>374</v>
      </c>
      <c r="G232" s="242"/>
      <c r="H232" s="245">
        <v>3.2999999999999998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167</v>
      </c>
      <c r="AU232" s="251" t="s">
        <v>81</v>
      </c>
      <c r="AV232" s="14" t="s">
        <v>81</v>
      </c>
      <c r="AW232" s="14" t="s">
        <v>33</v>
      </c>
      <c r="AX232" s="14" t="s">
        <v>79</v>
      </c>
      <c r="AY232" s="251" t="s">
        <v>155</v>
      </c>
    </row>
    <row r="233" s="2" customFormat="1" ht="33" customHeight="1">
      <c r="A233" s="38"/>
      <c r="B233" s="39"/>
      <c r="C233" s="212" t="s">
        <v>375</v>
      </c>
      <c r="D233" s="212" t="s">
        <v>158</v>
      </c>
      <c r="E233" s="213" t="s">
        <v>376</v>
      </c>
      <c r="F233" s="214" t="s">
        <v>377</v>
      </c>
      <c r="G233" s="215" t="s">
        <v>378</v>
      </c>
      <c r="H233" s="216">
        <v>6</v>
      </c>
      <c r="I233" s="217"/>
      <c r="J233" s="218">
        <f>ROUND(I233*H233,2)</f>
        <v>0</v>
      </c>
      <c r="K233" s="214" t="s">
        <v>162</v>
      </c>
      <c r="L233" s="44"/>
      <c r="M233" s="219" t="s">
        <v>19</v>
      </c>
      <c r="N233" s="220" t="s">
        <v>43</v>
      </c>
      <c r="O233" s="84"/>
      <c r="P233" s="221">
        <f>O233*H233</f>
        <v>0</v>
      </c>
      <c r="Q233" s="221">
        <v>0.00022000000000000001</v>
      </c>
      <c r="R233" s="221">
        <f>Q233*H233</f>
        <v>0.00132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262</v>
      </c>
      <c r="AT233" s="223" t="s">
        <v>158</v>
      </c>
      <c r="AU233" s="223" t="s">
        <v>81</v>
      </c>
      <c r="AY233" s="17" t="s">
        <v>155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79</v>
      </c>
      <c r="BK233" s="224">
        <f>ROUND(I233*H233,2)</f>
        <v>0</v>
      </c>
      <c r="BL233" s="17" t="s">
        <v>262</v>
      </c>
      <c r="BM233" s="223" t="s">
        <v>379</v>
      </c>
    </row>
    <row r="234" s="2" customFormat="1">
      <c r="A234" s="38"/>
      <c r="B234" s="39"/>
      <c r="C234" s="40"/>
      <c r="D234" s="225" t="s">
        <v>165</v>
      </c>
      <c r="E234" s="40"/>
      <c r="F234" s="226" t="s">
        <v>380</v>
      </c>
      <c r="G234" s="40"/>
      <c r="H234" s="40"/>
      <c r="I234" s="227"/>
      <c r="J234" s="40"/>
      <c r="K234" s="40"/>
      <c r="L234" s="44"/>
      <c r="M234" s="228"/>
      <c r="N234" s="229"/>
      <c r="O234" s="84"/>
      <c r="P234" s="84"/>
      <c r="Q234" s="84"/>
      <c r="R234" s="84"/>
      <c r="S234" s="84"/>
      <c r="T234" s="85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165</v>
      </c>
      <c r="AU234" s="17" t="s">
        <v>81</v>
      </c>
    </row>
    <row r="235" s="2" customFormat="1" ht="33" customHeight="1">
      <c r="A235" s="38"/>
      <c r="B235" s="39"/>
      <c r="C235" s="264" t="s">
        <v>381</v>
      </c>
      <c r="D235" s="264" t="s">
        <v>331</v>
      </c>
      <c r="E235" s="265" t="s">
        <v>382</v>
      </c>
      <c r="F235" s="266" t="s">
        <v>383</v>
      </c>
      <c r="G235" s="267" t="s">
        <v>378</v>
      </c>
      <c r="H235" s="268">
        <v>6</v>
      </c>
      <c r="I235" s="269"/>
      <c r="J235" s="270">
        <f>ROUND(I235*H235,2)</f>
        <v>0</v>
      </c>
      <c r="K235" s="266" t="s">
        <v>162</v>
      </c>
      <c r="L235" s="271"/>
      <c r="M235" s="272" t="s">
        <v>19</v>
      </c>
      <c r="N235" s="273" t="s">
        <v>43</v>
      </c>
      <c r="O235" s="84"/>
      <c r="P235" s="221">
        <f>O235*H235</f>
        <v>0</v>
      </c>
      <c r="Q235" s="221">
        <v>0.01553</v>
      </c>
      <c r="R235" s="221">
        <f>Q235*H235</f>
        <v>0.093179999999999999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334</v>
      </c>
      <c r="AT235" s="223" t="s">
        <v>331</v>
      </c>
      <c r="AU235" s="223" t="s">
        <v>81</v>
      </c>
      <c r="AY235" s="17" t="s">
        <v>155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79</v>
      </c>
      <c r="BK235" s="224">
        <f>ROUND(I235*H235,2)</f>
        <v>0</v>
      </c>
      <c r="BL235" s="17" t="s">
        <v>262</v>
      </c>
      <c r="BM235" s="223" t="s">
        <v>384</v>
      </c>
    </row>
    <row r="236" s="2" customFormat="1" ht="49.05" customHeight="1">
      <c r="A236" s="38"/>
      <c r="B236" s="39"/>
      <c r="C236" s="212" t="s">
        <v>385</v>
      </c>
      <c r="D236" s="212" t="s">
        <v>158</v>
      </c>
      <c r="E236" s="213" t="s">
        <v>386</v>
      </c>
      <c r="F236" s="214" t="s">
        <v>387</v>
      </c>
      <c r="G236" s="215" t="s">
        <v>340</v>
      </c>
      <c r="H236" s="274"/>
      <c r="I236" s="217"/>
      <c r="J236" s="218">
        <f>ROUND(I236*H236,2)</f>
        <v>0</v>
      </c>
      <c r="K236" s="214" t="s">
        <v>162</v>
      </c>
      <c r="L236" s="44"/>
      <c r="M236" s="219" t="s">
        <v>19</v>
      </c>
      <c r="N236" s="220" t="s">
        <v>43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262</v>
      </c>
      <c r="AT236" s="223" t="s">
        <v>158</v>
      </c>
      <c r="AU236" s="223" t="s">
        <v>81</v>
      </c>
      <c r="AY236" s="17" t="s">
        <v>155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79</v>
      </c>
      <c r="BK236" s="224">
        <f>ROUND(I236*H236,2)</f>
        <v>0</v>
      </c>
      <c r="BL236" s="17" t="s">
        <v>262</v>
      </c>
      <c r="BM236" s="223" t="s">
        <v>388</v>
      </c>
    </row>
    <row r="237" s="2" customFormat="1">
      <c r="A237" s="38"/>
      <c r="B237" s="39"/>
      <c r="C237" s="40"/>
      <c r="D237" s="225" t="s">
        <v>165</v>
      </c>
      <c r="E237" s="40"/>
      <c r="F237" s="226" t="s">
        <v>389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165</v>
      </c>
      <c r="AU237" s="17" t="s">
        <v>81</v>
      </c>
    </row>
    <row r="238" s="12" customFormat="1" ht="22.8" customHeight="1">
      <c r="A238" s="12"/>
      <c r="B238" s="196"/>
      <c r="C238" s="197"/>
      <c r="D238" s="198" t="s">
        <v>71</v>
      </c>
      <c r="E238" s="210" t="s">
        <v>390</v>
      </c>
      <c r="F238" s="210" t="s">
        <v>391</v>
      </c>
      <c r="G238" s="197"/>
      <c r="H238" s="197"/>
      <c r="I238" s="200"/>
      <c r="J238" s="211">
        <f>BK238</f>
        <v>0</v>
      </c>
      <c r="K238" s="197"/>
      <c r="L238" s="202"/>
      <c r="M238" s="203"/>
      <c r="N238" s="204"/>
      <c r="O238" s="204"/>
      <c r="P238" s="205">
        <f>SUM(P239:P265)</f>
        <v>0</v>
      </c>
      <c r="Q238" s="204"/>
      <c r="R238" s="205">
        <f>SUM(R239:R265)</f>
        <v>0.065059450000000005</v>
      </c>
      <c r="S238" s="204"/>
      <c r="T238" s="206">
        <f>SUM(T239:T265)</f>
        <v>0.14545575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7" t="s">
        <v>81</v>
      </c>
      <c r="AT238" s="208" t="s">
        <v>71</v>
      </c>
      <c r="AU238" s="208" t="s">
        <v>79</v>
      </c>
      <c r="AY238" s="207" t="s">
        <v>155</v>
      </c>
      <c r="BK238" s="209">
        <f>SUM(BK239:BK265)</f>
        <v>0</v>
      </c>
    </row>
    <row r="239" s="2" customFormat="1" ht="21.75" customHeight="1">
      <c r="A239" s="38"/>
      <c r="B239" s="39"/>
      <c r="C239" s="212" t="s">
        <v>392</v>
      </c>
      <c r="D239" s="212" t="s">
        <v>158</v>
      </c>
      <c r="E239" s="213" t="s">
        <v>393</v>
      </c>
      <c r="F239" s="214" t="s">
        <v>394</v>
      </c>
      <c r="G239" s="215" t="s">
        <v>161</v>
      </c>
      <c r="H239" s="216">
        <v>4.4550000000000001</v>
      </c>
      <c r="I239" s="217"/>
      <c r="J239" s="218">
        <f>ROUND(I239*H239,2)</f>
        <v>0</v>
      </c>
      <c r="K239" s="214" t="s">
        <v>162</v>
      </c>
      <c r="L239" s="44"/>
      <c r="M239" s="219" t="s">
        <v>19</v>
      </c>
      <c r="N239" s="220" t="s">
        <v>43</v>
      </c>
      <c r="O239" s="84"/>
      <c r="P239" s="221">
        <f>O239*H239</f>
        <v>0</v>
      </c>
      <c r="Q239" s="221">
        <v>0</v>
      </c>
      <c r="R239" s="221">
        <f>Q239*H239</f>
        <v>0</v>
      </c>
      <c r="S239" s="221">
        <v>0.024649999999999998</v>
      </c>
      <c r="T239" s="222">
        <f>S239*H239</f>
        <v>0.10981574999999999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262</v>
      </c>
      <c r="AT239" s="223" t="s">
        <v>158</v>
      </c>
      <c r="AU239" s="223" t="s">
        <v>81</v>
      </c>
      <c r="AY239" s="17" t="s">
        <v>155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79</v>
      </c>
      <c r="BK239" s="224">
        <f>ROUND(I239*H239,2)</f>
        <v>0</v>
      </c>
      <c r="BL239" s="17" t="s">
        <v>262</v>
      </c>
      <c r="BM239" s="223" t="s">
        <v>395</v>
      </c>
    </row>
    <row r="240" s="2" customFormat="1">
      <c r="A240" s="38"/>
      <c r="B240" s="39"/>
      <c r="C240" s="40"/>
      <c r="D240" s="225" t="s">
        <v>165</v>
      </c>
      <c r="E240" s="40"/>
      <c r="F240" s="226" t="s">
        <v>396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165</v>
      </c>
      <c r="AU240" s="17" t="s">
        <v>81</v>
      </c>
    </row>
    <row r="241" s="14" customFormat="1">
      <c r="A241" s="14"/>
      <c r="B241" s="241"/>
      <c r="C241" s="242"/>
      <c r="D241" s="232" t="s">
        <v>167</v>
      </c>
      <c r="E241" s="243" t="s">
        <v>19</v>
      </c>
      <c r="F241" s="244" t="s">
        <v>397</v>
      </c>
      <c r="G241" s="242"/>
      <c r="H241" s="245">
        <v>4.4550000000000001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167</v>
      </c>
      <c r="AU241" s="251" t="s">
        <v>81</v>
      </c>
      <c r="AV241" s="14" t="s">
        <v>81</v>
      </c>
      <c r="AW241" s="14" t="s">
        <v>33</v>
      </c>
      <c r="AX241" s="14" t="s">
        <v>79</v>
      </c>
      <c r="AY241" s="251" t="s">
        <v>155</v>
      </c>
    </row>
    <row r="242" s="2" customFormat="1" ht="16.5" customHeight="1">
      <c r="A242" s="38"/>
      <c r="B242" s="39"/>
      <c r="C242" s="212" t="s">
        <v>398</v>
      </c>
      <c r="D242" s="212" t="s">
        <v>158</v>
      </c>
      <c r="E242" s="213" t="s">
        <v>399</v>
      </c>
      <c r="F242" s="214" t="s">
        <v>400</v>
      </c>
      <c r="G242" s="215" t="s">
        <v>161</v>
      </c>
      <c r="H242" s="216">
        <v>4.4550000000000001</v>
      </c>
      <c r="I242" s="217"/>
      <c r="J242" s="218">
        <f>ROUND(I242*H242,2)</f>
        <v>0</v>
      </c>
      <c r="K242" s="214" t="s">
        <v>162</v>
      </c>
      <c r="L242" s="44"/>
      <c r="M242" s="219" t="s">
        <v>19</v>
      </c>
      <c r="N242" s="220" t="s">
        <v>43</v>
      </c>
      <c r="O242" s="84"/>
      <c r="P242" s="221">
        <f>O242*H242</f>
        <v>0</v>
      </c>
      <c r="Q242" s="221">
        <v>0</v>
      </c>
      <c r="R242" s="221">
        <f>Q242*H242</f>
        <v>0</v>
      </c>
      <c r="S242" s="221">
        <v>0.0080000000000000002</v>
      </c>
      <c r="T242" s="222">
        <f>S242*H242</f>
        <v>0.035639999999999998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262</v>
      </c>
      <c r="AT242" s="223" t="s">
        <v>158</v>
      </c>
      <c r="AU242" s="223" t="s">
        <v>81</v>
      </c>
      <c r="AY242" s="17" t="s">
        <v>155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79</v>
      </c>
      <c r="BK242" s="224">
        <f>ROUND(I242*H242,2)</f>
        <v>0</v>
      </c>
      <c r="BL242" s="17" t="s">
        <v>262</v>
      </c>
      <c r="BM242" s="223" t="s">
        <v>401</v>
      </c>
    </row>
    <row r="243" s="2" customFormat="1">
      <c r="A243" s="38"/>
      <c r="B243" s="39"/>
      <c r="C243" s="40"/>
      <c r="D243" s="225" t="s">
        <v>165</v>
      </c>
      <c r="E243" s="40"/>
      <c r="F243" s="226" t="s">
        <v>402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165</v>
      </c>
      <c r="AU243" s="17" t="s">
        <v>81</v>
      </c>
    </row>
    <row r="244" s="2" customFormat="1" ht="24.15" customHeight="1">
      <c r="A244" s="38"/>
      <c r="B244" s="39"/>
      <c r="C244" s="212" t="s">
        <v>403</v>
      </c>
      <c r="D244" s="212" t="s">
        <v>158</v>
      </c>
      <c r="E244" s="213" t="s">
        <v>404</v>
      </c>
      <c r="F244" s="214" t="s">
        <v>405</v>
      </c>
      <c r="G244" s="215" t="s">
        <v>161</v>
      </c>
      <c r="H244" s="216">
        <v>4.4550000000000001</v>
      </c>
      <c r="I244" s="217"/>
      <c r="J244" s="218">
        <f>ROUND(I244*H244,2)</f>
        <v>0</v>
      </c>
      <c r="K244" s="214" t="s">
        <v>162</v>
      </c>
      <c r="L244" s="44"/>
      <c r="M244" s="219" t="s">
        <v>19</v>
      </c>
      <c r="N244" s="220" t="s">
        <v>43</v>
      </c>
      <c r="O244" s="84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262</v>
      </c>
      <c r="AT244" s="223" t="s">
        <v>158</v>
      </c>
      <c r="AU244" s="223" t="s">
        <v>81</v>
      </c>
      <c r="AY244" s="17" t="s">
        <v>155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79</v>
      </c>
      <c r="BK244" s="224">
        <f>ROUND(I244*H244,2)</f>
        <v>0</v>
      </c>
      <c r="BL244" s="17" t="s">
        <v>262</v>
      </c>
      <c r="BM244" s="223" t="s">
        <v>406</v>
      </c>
    </row>
    <row r="245" s="2" customFormat="1">
      <c r="A245" s="38"/>
      <c r="B245" s="39"/>
      <c r="C245" s="40"/>
      <c r="D245" s="225" t="s">
        <v>165</v>
      </c>
      <c r="E245" s="40"/>
      <c r="F245" s="226" t="s">
        <v>407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165</v>
      </c>
      <c r="AU245" s="17" t="s">
        <v>81</v>
      </c>
    </row>
    <row r="246" s="2" customFormat="1" ht="24.15" customHeight="1">
      <c r="A246" s="38"/>
      <c r="B246" s="39"/>
      <c r="C246" s="264" t="s">
        <v>408</v>
      </c>
      <c r="D246" s="264" t="s">
        <v>331</v>
      </c>
      <c r="E246" s="265" t="s">
        <v>409</v>
      </c>
      <c r="F246" s="266" t="s">
        <v>410</v>
      </c>
      <c r="G246" s="267" t="s">
        <v>161</v>
      </c>
      <c r="H246" s="268">
        <v>5.6349999999999998</v>
      </c>
      <c r="I246" s="269"/>
      <c r="J246" s="270">
        <f>ROUND(I246*H246,2)</f>
        <v>0</v>
      </c>
      <c r="K246" s="266" t="s">
        <v>162</v>
      </c>
      <c r="L246" s="271"/>
      <c r="M246" s="272" t="s">
        <v>19</v>
      </c>
      <c r="N246" s="273" t="s">
        <v>43</v>
      </c>
      <c r="O246" s="84"/>
      <c r="P246" s="221">
        <f>O246*H246</f>
        <v>0</v>
      </c>
      <c r="Q246" s="221">
        <v>0.00107</v>
      </c>
      <c r="R246" s="221">
        <f>Q246*H246</f>
        <v>0.0060294499999999996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334</v>
      </c>
      <c r="AT246" s="223" t="s">
        <v>331</v>
      </c>
      <c r="AU246" s="223" t="s">
        <v>81</v>
      </c>
      <c r="AY246" s="17" t="s">
        <v>155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79</v>
      </c>
      <c r="BK246" s="224">
        <f>ROUND(I246*H246,2)</f>
        <v>0</v>
      </c>
      <c r="BL246" s="17" t="s">
        <v>262</v>
      </c>
      <c r="BM246" s="223" t="s">
        <v>411</v>
      </c>
    </row>
    <row r="247" s="14" customFormat="1">
      <c r="A247" s="14"/>
      <c r="B247" s="241"/>
      <c r="C247" s="242"/>
      <c r="D247" s="232" t="s">
        <v>167</v>
      </c>
      <c r="E247" s="243" t="s">
        <v>19</v>
      </c>
      <c r="F247" s="244" t="s">
        <v>412</v>
      </c>
      <c r="G247" s="242"/>
      <c r="H247" s="245">
        <v>5.1230000000000002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167</v>
      </c>
      <c r="AU247" s="251" t="s">
        <v>81</v>
      </c>
      <c r="AV247" s="14" t="s">
        <v>81</v>
      </c>
      <c r="AW247" s="14" t="s">
        <v>33</v>
      </c>
      <c r="AX247" s="14" t="s">
        <v>79</v>
      </c>
      <c r="AY247" s="251" t="s">
        <v>155</v>
      </c>
    </row>
    <row r="248" s="14" customFormat="1">
      <c r="A248" s="14"/>
      <c r="B248" s="241"/>
      <c r="C248" s="242"/>
      <c r="D248" s="232" t="s">
        <v>167</v>
      </c>
      <c r="E248" s="242"/>
      <c r="F248" s="244" t="s">
        <v>413</v>
      </c>
      <c r="G248" s="242"/>
      <c r="H248" s="245">
        <v>5.6349999999999998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167</v>
      </c>
      <c r="AU248" s="251" t="s">
        <v>81</v>
      </c>
      <c r="AV248" s="14" t="s">
        <v>81</v>
      </c>
      <c r="AW248" s="14" t="s">
        <v>4</v>
      </c>
      <c r="AX248" s="14" t="s">
        <v>79</v>
      </c>
      <c r="AY248" s="251" t="s">
        <v>155</v>
      </c>
    </row>
    <row r="249" s="2" customFormat="1" ht="16.5" customHeight="1">
      <c r="A249" s="38"/>
      <c r="B249" s="39"/>
      <c r="C249" s="212" t="s">
        <v>414</v>
      </c>
      <c r="D249" s="212" t="s">
        <v>158</v>
      </c>
      <c r="E249" s="213" t="s">
        <v>415</v>
      </c>
      <c r="F249" s="214" t="s">
        <v>416</v>
      </c>
      <c r="G249" s="215" t="s">
        <v>176</v>
      </c>
      <c r="H249" s="216">
        <v>20</v>
      </c>
      <c r="I249" s="217"/>
      <c r="J249" s="218">
        <f>ROUND(I249*H249,2)</f>
        <v>0</v>
      </c>
      <c r="K249" s="214" t="s">
        <v>162</v>
      </c>
      <c r="L249" s="44"/>
      <c r="M249" s="219" t="s">
        <v>19</v>
      </c>
      <c r="N249" s="220" t="s">
        <v>43</v>
      </c>
      <c r="O249" s="84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262</v>
      </c>
      <c r="AT249" s="223" t="s">
        <v>158</v>
      </c>
      <c r="AU249" s="223" t="s">
        <v>81</v>
      </c>
      <c r="AY249" s="17" t="s">
        <v>155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79</v>
      </c>
      <c r="BK249" s="224">
        <f>ROUND(I249*H249,2)</f>
        <v>0</v>
      </c>
      <c r="BL249" s="17" t="s">
        <v>262</v>
      </c>
      <c r="BM249" s="223" t="s">
        <v>417</v>
      </c>
    </row>
    <row r="250" s="2" customFormat="1">
      <c r="A250" s="38"/>
      <c r="B250" s="39"/>
      <c r="C250" s="40"/>
      <c r="D250" s="225" t="s">
        <v>165</v>
      </c>
      <c r="E250" s="40"/>
      <c r="F250" s="226" t="s">
        <v>418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165</v>
      </c>
      <c r="AU250" s="17" t="s">
        <v>81</v>
      </c>
    </row>
    <row r="251" s="2" customFormat="1" ht="24.15" customHeight="1">
      <c r="A251" s="38"/>
      <c r="B251" s="39"/>
      <c r="C251" s="264" t="s">
        <v>419</v>
      </c>
      <c r="D251" s="264" t="s">
        <v>331</v>
      </c>
      <c r="E251" s="265" t="s">
        <v>420</v>
      </c>
      <c r="F251" s="266" t="s">
        <v>421</v>
      </c>
      <c r="G251" s="267" t="s">
        <v>241</v>
      </c>
      <c r="H251" s="268">
        <v>0.055</v>
      </c>
      <c r="I251" s="269"/>
      <c r="J251" s="270">
        <f>ROUND(I251*H251,2)</f>
        <v>0</v>
      </c>
      <c r="K251" s="266" t="s">
        <v>162</v>
      </c>
      <c r="L251" s="271"/>
      <c r="M251" s="272" t="s">
        <v>19</v>
      </c>
      <c r="N251" s="273" t="s">
        <v>43</v>
      </c>
      <c r="O251" s="84"/>
      <c r="P251" s="221">
        <f>O251*H251</f>
        <v>0</v>
      </c>
      <c r="Q251" s="221">
        <v>0.55000000000000004</v>
      </c>
      <c r="R251" s="221">
        <f>Q251*H251</f>
        <v>0.030250000000000003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334</v>
      </c>
      <c r="AT251" s="223" t="s">
        <v>331</v>
      </c>
      <c r="AU251" s="223" t="s">
        <v>81</v>
      </c>
      <c r="AY251" s="17" t="s">
        <v>155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79</v>
      </c>
      <c r="BK251" s="224">
        <f>ROUND(I251*H251,2)</f>
        <v>0</v>
      </c>
      <c r="BL251" s="17" t="s">
        <v>262</v>
      </c>
      <c r="BM251" s="223" t="s">
        <v>422</v>
      </c>
    </row>
    <row r="252" s="14" customFormat="1">
      <c r="A252" s="14"/>
      <c r="B252" s="241"/>
      <c r="C252" s="242"/>
      <c r="D252" s="232" t="s">
        <v>167</v>
      </c>
      <c r="E252" s="242"/>
      <c r="F252" s="244" t="s">
        <v>423</v>
      </c>
      <c r="G252" s="242"/>
      <c r="H252" s="245">
        <v>0.055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167</v>
      </c>
      <c r="AU252" s="251" t="s">
        <v>81</v>
      </c>
      <c r="AV252" s="14" t="s">
        <v>81</v>
      </c>
      <c r="AW252" s="14" t="s">
        <v>4</v>
      </c>
      <c r="AX252" s="14" t="s">
        <v>79</v>
      </c>
      <c r="AY252" s="251" t="s">
        <v>155</v>
      </c>
    </row>
    <row r="253" s="2" customFormat="1" ht="37.8" customHeight="1">
      <c r="A253" s="38"/>
      <c r="B253" s="39"/>
      <c r="C253" s="212" t="s">
        <v>424</v>
      </c>
      <c r="D253" s="212" t="s">
        <v>158</v>
      </c>
      <c r="E253" s="213" t="s">
        <v>425</v>
      </c>
      <c r="F253" s="214" t="s">
        <v>426</v>
      </c>
      <c r="G253" s="215" t="s">
        <v>378</v>
      </c>
      <c r="H253" s="216">
        <v>1</v>
      </c>
      <c r="I253" s="217"/>
      <c r="J253" s="218">
        <f>ROUND(I253*H253,2)</f>
        <v>0</v>
      </c>
      <c r="K253" s="214" t="s">
        <v>162</v>
      </c>
      <c r="L253" s="44"/>
      <c r="M253" s="219" t="s">
        <v>19</v>
      </c>
      <c r="N253" s="220" t="s">
        <v>43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262</v>
      </c>
      <c r="AT253" s="223" t="s">
        <v>158</v>
      </c>
      <c r="AU253" s="223" t="s">
        <v>81</v>
      </c>
      <c r="AY253" s="17" t="s">
        <v>155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79</v>
      </c>
      <c r="BK253" s="224">
        <f>ROUND(I253*H253,2)</f>
        <v>0</v>
      </c>
      <c r="BL253" s="17" t="s">
        <v>262</v>
      </c>
      <c r="BM253" s="223" t="s">
        <v>427</v>
      </c>
    </row>
    <row r="254" s="2" customFormat="1">
      <c r="A254" s="38"/>
      <c r="B254" s="39"/>
      <c r="C254" s="40"/>
      <c r="D254" s="225" t="s">
        <v>165</v>
      </c>
      <c r="E254" s="40"/>
      <c r="F254" s="226" t="s">
        <v>428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165</v>
      </c>
      <c r="AU254" s="17" t="s">
        <v>81</v>
      </c>
    </row>
    <row r="255" s="13" customFormat="1">
      <c r="A255" s="13"/>
      <c r="B255" s="230"/>
      <c r="C255" s="231"/>
      <c r="D255" s="232" t="s">
        <v>167</v>
      </c>
      <c r="E255" s="233" t="s">
        <v>19</v>
      </c>
      <c r="F255" s="234" t="s">
        <v>429</v>
      </c>
      <c r="G255" s="231"/>
      <c r="H255" s="233" t="s">
        <v>19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167</v>
      </c>
      <c r="AU255" s="240" t="s">
        <v>81</v>
      </c>
      <c r="AV255" s="13" t="s">
        <v>79</v>
      </c>
      <c r="AW255" s="13" t="s">
        <v>33</v>
      </c>
      <c r="AX255" s="13" t="s">
        <v>72</v>
      </c>
      <c r="AY255" s="240" t="s">
        <v>155</v>
      </c>
    </row>
    <row r="256" s="14" customFormat="1">
      <c r="A256" s="14"/>
      <c r="B256" s="241"/>
      <c r="C256" s="242"/>
      <c r="D256" s="232" t="s">
        <v>167</v>
      </c>
      <c r="E256" s="243" t="s">
        <v>19</v>
      </c>
      <c r="F256" s="244" t="s">
        <v>79</v>
      </c>
      <c r="G256" s="242"/>
      <c r="H256" s="245">
        <v>1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167</v>
      </c>
      <c r="AU256" s="251" t="s">
        <v>81</v>
      </c>
      <c r="AV256" s="14" t="s">
        <v>81</v>
      </c>
      <c r="AW256" s="14" t="s">
        <v>33</v>
      </c>
      <c r="AX256" s="14" t="s">
        <v>79</v>
      </c>
      <c r="AY256" s="251" t="s">
        <v>155</v>
      </c>
    </row>
    <row r="257" s="2" customFormat="1" ht="33" customHeight="1">
      <c r="A257" s="38"/>
      <c r="B257" s="39"/>
      <c r="C257" s="264" t="s">
        <v>430</v>
      </c>
      <c r="D257" s="264" t="s">
        <v>331</v>
      </c>
      <c r="E257" s="265" t="s">
        <v>431</v>
      </c>
      <c r="F257" s="266" t="s">
        <v>432</v>
      </c>
      <c r="G257" s="267" t="s">
        <v>378</v>
      </c>
      <c r="H257" s="268">
        <v>1</v>
      </c>
      <c r="I257" s="269"/>
      <c r="J257" s="270">
        <f>ROUND(I257*H257,2)</f>
        <v>0</v>
      </c>
      <c r="K257" s="266" t="s">
        <v>162</v>
      </c>
      <c r="L257" s="271"/>
      <c r="M257" s="272" t="s">
        <v>19</v>
      </c>
      <c r="N257" s="273" t="s">
        <v>43</v>
      </c>
      <c r="O257" s="84"/>
      <c r="P257" s="221">
        <f>O257*H257</f>
        <v>0</v>
      </c>
      <c r="Q257" s="221">
        <v>0.024299999999999999</v>
      </c>
      <c r="R257" s="221">
        <f>Q257*H257</f>
        <v>0.024299999999999999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334</v>
      </c>
      <c r="AT257" s="223" t="s">
        <v>331</v>
      </c>
      <c r="AU257" s="223" t="s">
        <v>81</v>
      </c>
      <c r="AY257" s="17" t="s">
        <v>155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79</v>
      </c>
      <c r="BK257" s="224">
        <f>ROUND(I257*H257,2)</f>
        <v>0</v>
      </c>
      <c r="BL257" s="17" t="s">
        <v>262</v>
      </c>
      <c r="BM257" s="223" t="s">
        <v>433</v>
      </c>
    </row>
    <row r="258" s="2" customFormat="1" ht="24.15" customHeight="1">
      <c r="A258" s="38"/>
      <c r="B258" s="39"/>
      <c r="C258" s="212" t="s">
        <v>434</v>
      </c>
      <c r="D258" s="212" t="s">
        <v>158</v>
      </c>
      <c r="E258" s="213" t="s">
        <v>435</v>
      </c>
      <c r="F258" s="214" t="s">
        <v>436</v>
      </c>
      <c r="G258" s="215" t="s">
        <v>378</v>
      </c>
      <c r="H258" s="216">
        <v>1</v>
      </c>
      <c r="I258" s="217"/>
      <c r="J258" s="218">
        <f>ROUND(I258*H258,2)</f>
        <v>0</v>
      </c>
      <c r="K258" s="214" t="s">
        <v>162</v>
      </c>
      <c r="L258" s="44"/>
      <c r="M258" s="219" t="s">
        <v>19</v>
      </c>
      <c r="N258" s="220" t="s">
        <v>43</v>
      </c>
      <c r="O258" s="84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262</v>
      </c>
      <c r="AT258" s="223" t="s">
        <v>158</v>
      </c>
      <c r="AU258" s="223" t="s">
        <v>81</v>
      </c>
      <c r="AY258" s="17" t="s">
        <v>155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79</v>
      </c>
      <c r="BK258" s="224">
        <f>ROUND(I258*H258,2)</f>
        <v>0</v>
      </c>
      <c r="BL258" s="17" t="s">
        <v>262</v>
      </c>
      <c r="BM258" s="223" t="s">
        <v>437</v>
      </c>
    </row>
    <row r="259" s="2" customFormat="1">
      <c r="A259" s="38"/>
      <c r="B259" s="39"/>
      <c r="C259" s="40"/>
      <c r="D259" s="225" t="s">
        <v>165</v>
      </c>
      <c r="E259" s="40"/>
      <c r="F259" s="226" t="s">
        <v>438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165</v>
      </c>
      <c r="AU259" s="17" t="s">
        <v>81</v>
      </c>
    </row>
    <row r="260" s="2" customFormat="1" ht="16.5" customHeight="1">
      <c r="A260" s="38"/>
      <c r="B260" s="39"/>
      <c r="C260" s="264" t="s">
        <v>439</v>
      </c>
      <c r="D260" s="264" t="s">
        <v>331</v>
      </c>
      <c r="E260" s="265" t="s">
        <v>440</v>
      </c>
      <c r="F260" s="266" t="s">
        <v>441</v>
      </c>
      <c r="G260" s="267" t="s">
        <v>378</v>
      </c>
      <c r="H260" s="268">
        <v>1</v>
      </c>
      <c r="I260" s="269"/>
      <c r="J260" s="270">
        <f>ROUND(I260*H260,2)</f>
        <v>0</v>
      </c>
      <c r="K260" s="266" t="s">
        <v>162</v>
      </c>
      <c r="L260" s="271"/>
      <c r="M260" s="272" t="s">
        <v>19</v>
      </c>
      <c r="N260" s="273" t="s">
        <v>43</v>
      </c>
      <c r="O260" s="84"/>
      <c r="P260" s="221">
        <f>O260*H260</f>
        <v>0</v>
      </c>
      <c r="Q260" s="221">
        <v>0.0023999999999999998</v>
      </c>
      <c r="R260" s="221">
        <f>Q260*H260</f>
        <v>0.0023999999999999998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334</v>
      </c>
      <c r="AT260" s="223" t="s">
        <v>331</v>
      </c>
      <c r="AU260" s="223" t="s">
        <v>81</v>
      </c>
      <c r="AY260" s="17" t="s">
        <v>155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79</v>
      </c>
      <c r="BK260" s="224">
        <f>ROUND(I260*H260,2)</f>
        <v>0</v>
      </c>
      <c r="BL260" s="17" t="s">
        <v>262</v>
      </c>
      <c r="BM260" s="223" t="s">
        <v>442</v>
      </c>
    </row>
    <row r="261" s="2" customFormat="1" ht="24.15" customHeight="1">
      <c r="A261" s="38"/>
      <c r="B261" s="39"/>
      <c r="C261" s="212" t="s">
        <v>443</v>
      </c>
      <c r="D261" s="212" t="s">
        <v>158</v>
      </c>
      <c r="E261" s="213" t="s">
        <v>444</v>
      </c>
      <c r="F261" s="214" t="s">
        <v>445</v>
      </c>
      <c r="G261" s="215" t="s">
        <v>378</v>
      </c>
      <c r="H261" s="216">
        <v>1</v>
      </c>
      <c r="I261" s="217"/>
      <c r="J261" s="218">
        <f>ROUND(I261*H261,2)</f>
        <v>0</v>
      </c>
      <c r="K261" s="214" t="s">
        <v>162</v>
      </c>
      <c r="L261" s="44"/>
      <c r="M261" s="219" t="s">
        <v>19</v>
      </c>
      <c r="N261" s="220" t="s">
        <v>43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262</v>
      </c>
      <c r="AT261" s="223" t="s">
        <v>158</v>
      </c>
      <c r="AU261" s="223" t="s">
        <v>81</v>
      </c>
      <c r="AY261" s="17" t="s">
        <v>155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79</v>
      </c>
      <c r="BK261" s="224">
        <f>ROUND(I261*H261,2)</f>
        <v>0</v>
      </c>
      <c r="BL261" s="17" t="s">
        <v>262</v>
      </c>
      <c r="BM261" s="223" t="s">
        <v>446</v>
      </c>
    </row>
    <row r="262" s="2" customFormat="1">
      <c r="A262" s="38"/>
      <c r="B262" s="39"/>
      <c r="C262" s="40"/>
      <c r="D262" s="225" t="s">
        <v>165</v>
      </c>
      <c r="E262" s="40"/>
      <c r="F262" s="226" t="s">
        <v>447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165</v>
      </c>
      <c r="AU262" s="17" t="s">
        <v>81</v>
      </c>
    </row>
    <row r="263" s="2" customFormat="1" ht="24.15" customHeight="1">
      <c r="A263" s="38"/>
      <c r="B263" s="39"/>
      <c r="C263" s="264" t="s">
        <v>448</v>
      </c>
      <c r="D263" s="264" t="s">
        <v>331</v>
      </c>
      <c r="E263" s="265" t="s">
        <v>449</v>
      </c>
      <c r="F263" s="266" t="s">
        <v>450</v>
      </c>
      <c r="G263" s="267" t="s">
        <v>378</v>
      </c>
      <c r="H263" s="268">
        <v>1</v>
      </c>
      <c r="I263" s="269"/>
      <c r="J263" s="270">
        <f>ROUND(I263*H263,2)</f>
        <v>0</v>
      </c>
      <c r="K263" s="266" t="s">
        <v>162</v>
      </c>
      <c r="L263" s="271"/>
      <c r="M263" s="272" t="s">
        <v>19</v>
      </c>
      <c r="N263" s="273" t="s">
        <v>43</v>
      </c>
      <c r="O263" s="84"/>
      <c r="P263" s="221">
        <f>O263*H263</f>
        <v>0</v>
      </c>
      <c r="Q263" s="221">
        <v>0.0020799999999999998</v>
      </c>
      <c r="R263" s="221">
        <f>Q263*H263</f>
        <v>0.0020799999999999998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334</v>
      </c>
      <c r="AT263" s="223" t="s">
        <v>331</v>
      </c>
      <c r="AU263" s="223" t="s">
        <v>81</v>
      </c>
      <c r="AY263" s="17" t="s">
        <v>155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79</v>
      </c>
      <c r="BK263" s="224">
        <f>ROUND(I263*H263,2)</f>
        <v>0</v>
      </c>
      <c r="BL263" s="17" t="s">
        <v>262</v>
      </c>
      <c r="BM263" s="223" t="s">
        <v>451</v>
      </c>
    </row>
    <row r="264" s="2" customFormat="1" ht="55.5" customHeight="1">
      <c r="A264" s="38"/>
      <c r="B264" s="39"/>
      <c r="C264" s="212" t="s">
        <v>452</v>
      </c>
      <c r="D264" s="212" t="s">
        <v>158</v>
      </c>
      <c r="E264" s="213" t="s">
        <v>453</v>
      </c>
      <c r="F264" s="214" t="s">
        <v>454</v>
      </c>
      <c r="G264" s="215" t="s">
        <v>340</v>
      </c>
      <c r="H264" s="274"/>
      <c r="I264" s="217"/>
      <c r="J264" s="218">
        <f>ROUND(I264*H264,2)</f>
        <v>0</v>
      </c>
      <c r="K264" s="214" t="s">
        <v>162</v>
      </c>
      <c r="L264" s="44"/>
      <c r="M264" s="219" t="s">
        <v>19</v>
      </c>
      <c r="N264" s="220" t="s">
        <v>43</v>
      </c>
      <c r="O264" s="84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262</v>
      </c>
      <c r="AT264" s="223" t="s">
        <v>158</v>
      </c>
      <c r="AU264" s="223" t="s">
        <v>81</v>
      </c>
      <c r="AY264" s="17" t="s">
        <v>155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79</v>
      </c>
      <c r="BK264" s="224">
        <f>ROUND(I264*H264,2)</f>
        <v>0</v>
      </c>
      <c r="BL264" s="17" t="s">
        <v>262</v>
      </c>
      <c r="BM264" s="223" t="s">
        <v>455</v>
      </c>
    </row>
    <row r="265" s="2" customFormat="1">
      <c r="A265" s="38"/>
      <c r="B265" s="39"/>
      <c r="C265" s="40"/>
      <c r="D265" s="225" t="s">
        <v>165</v>
      </c>
      <c r="E265" s="40"/>
      <c r="F265" s="226" t="s">
        <v>456</v>
      </c>
      <c r="G265" s="40"/>
      <c r="H265" s="40"/>
      <c r="I265" s="227"/>
      <c r="J265" s="40"/>
      <c r="K265" s="40"/>
      <c r="L265" s="44"/>
      <c r="M265" s="228"/>
      <c r="N265" s="229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165</v>
      </c>
      <c r="AU265" s="17" t="s">
        <v>81</v>
      </c>
    </row>
    <row r="266" s="12" customFormat="1" ht="22.8" customHeight="1">
      <c r="A266" s="12"/>
      <c r="B266" s="196"/>
      <c r="C266" s="197"/>
      <c r="D266" s="198" t="s">
        <v>71</v>
      </c>
      <c r="E266" s="210" t="s">
        <v>457</v>
      </c>
      <c r="F266" s="210" t="s">
        <v>458</v>
      </c>
      <c r="G266" s="197"/>
      <c r="H266" s="197"/>
      <c r="I266" s="200"/>
      <c r="J266" s="211">
        <f>BK266</f>
        <v>0</v>
      </c>
      <c r="K266" s="197"/>
      <c r="L266" s="202"/>
      <c r="M266" s="203"/>
      <c r="N266" s="204"/>
      <c r="O266" s="204"/>
      <c r="P266" s="205">
        <f>SUM(P267:P287)</f>
        <v>0</v>
      </c>
      <c r="Q266" s="204"/>
      <c r="R266" s="205">
        <f>SUM(R267:R287)</f>
        <v>0.067346400000000001</v>
      </c>
      <c r="S266" s="204"/>
      <c r="T266" s="206">
        <f>SUM(T267:T287)</f>
        <v>5.0086600000000008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7" t="s">
        <v>81</v>
      </c>
      <c r="AT266" s="208" t="s">
        <v>71</v>
      </c>
      <c r="AU266" s="208" t="s">
        <v>79</v>
      </c>
      <c r="AY266" s="207" t="s">
        <v>155</v>
      </c>
      <c r="BK266" s="209">
        <f>SUM(BK267:BK287)</f>
        <v>0</v>
      </c>
    </row>
    <row r="267" s="2" customFormat="1" ht="16.5" customHeight="1">
      <c r="A267" s="38"/>
      <c r="B267" s="39"/>
      <c r="C267" s="212" t="s">
        <v>459</v>
      </c>
      <c r="D267" s="212" t="s">
        <v>158</v>
      </c>
      <c r="E267" s="213" t="s">
        <v>460</v>
      </c>
      <c r="F267" s="214" t="s">
        <v>461</v>
      </c>
      <c r="G267" s="215" t="s">
        <v>161</v>
      </c>
      <c r="H267" s="216">
        <v>598.82000000000005</v>
      </c>
      <c r="I267" s="217"/>
      <c r="J267" s="218">
        <f>ROUND(I267*H267,2)</f>
        <v>0</v>
      </c>
      <c r="K267" s="214" t="s">
        <v>162</v>
      </c>
      <c r="L267" s="44"/>
      <c r="M267" s="219" t="s">
        <v>19</v>
      </c>
      <c r="N267" s="220" t="s">
        <v>43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0.0050000000000000001</v>
      </c>
      <c r="T267" s="222">
        <f>S267*H267</f>
        <v>2.9941000000000004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262</v>
      </c>
      <c r="AT267" s="223" t="s">
        <v>158</v>
      </c>
      <c r="AU267" s="223" t="s">
        <v>81</v>
      </c>
      <c r="AY267" s="17" t="s">
        <v>155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79</v>
      </c>
      <c r="BK267" s="224">
        <f>ROUND(I267*H267,2)</f>
        <v>0</v>
      </c>
      <c r="BL267" s="17" t="s">
        <v>262</v>
      </c>
      <c r="BM267" s="223" t="s">
        <v>462</v>
      </c>
    </row>
    <row r="268" s="2" customFormat="1">
      <c r="A268" s="38"/>
      <c r="B268" s="39"/>
      <c r="C268" s="40"/>
      <c r="D268" s="225" t="s">
        <v>165</v>
      </c>
      <c r="E268" s="40"/>
      <c r="F268" s="226" t="s">
        <v>463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165</v>
      </c>
      <c r="AU268" s="17" t="s">
        <v>81</v>
      </c>
    </row>
    <row r="269" s="14" customFormat="1">
      <c r="A269" s="14"/>
      <c r="B269" s="241"/>
      <c r="C269" s="242"/>
      <c r="D269" s="232" t="s">
        <v>167</v>
      </c>
      <c r="E269" s="243" t="s">
        <v>19</v>
      </c>
      <c r="F269" s="244" t="s">
        <v>464</v>
      </c>
      <c r="G269" s="242"/>
      <c r="H269" s="245">
        <v>598.82000000000005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167</v>
      </c>
      <c r="AU269" s="251" t="s">
        <v>81</v>
      </c>
      <c r="AV269" s="14" t="s">
        <v>81</v>
      </c>
      <c r="AW269" s="14" t="s">
        <v>33</v>
      </c>
      <c r="AX269" s="14" t="s">
        <v>79</v>
      </c>
      <c r="AY269" s="251" t="s">
        <v>155</v>
      </c>
    </row>
    <row r="270" s="2" customFormat="1" ht="16.5" customHeight="1">
      <c r="A270" s="38"/>
      <c r="B270" s="39"/>
      <c r="C270" s="212" t="s">
        <v>465</v>
      </c>
      <c r="D270" s="212" t="s">
        <v>158</v>
      </c>
      <c r="E270" s="213" t="s">
        <v>466</v>
      </c>
      <c r="F270" s="214" t="s">
        <v>467</v>
      </c>
      <c r="G270" s="215" t="s">
        <v>161</v>
      </c>
      <c r="H270" s="216">
        <v>503.63999999999999</v>
      </c>
      <c r="I270" s="217"/>
      <c r="J270" s="218">
        <f>ROUND(I270*H270,2)</f>
        <v>0</v>
      </c>
      <c r="K270" s="214" t="s">
        <v>162</v>
      </c>
      <c r="L270" s="44"/>
      <c r="M270" s="219" t="s">
        <v>19</v>
      </c>
      <c r="N270" s="220" t="s">
        <v>43</v>
      </c>
      <c r="O270" s="84"/>
      <c r="P270" s="221">
        <f>O270*H270</f>
        <v>0</v>
      </c>
      <c r="Q270" s="221">
        <v>0</v>
      </c>
      <c r="R270" s="221">
        <f>Q270*H270</f>
        <v>0</v>
      </c>
      <c r="S270" s="221">
        <v>0.0040000000000000001</v>
      </c>
      <c r="T270" s="222">
        <f>S270*H270</f>
        <v>2.0145599999999999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262</v>
      </c>
      <c r="AT270" s="223" t="s">
        <v>158</v>
      </c>
      <c r="AU270" s="223" t="s">
        <v>81</v>
      </c>
      <c r="AY270" s="17" t="s">
        <v>155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79</v>
      </c>
      <c r="BK270" s="224">
        <f>ROUND(I270*H270,2)</f>
        <v>0</v>
      </c>
      <c r="BL270" s="17" t="s">
        <v>262</v>
      </c>
      <c r="BM270" s="223" t="s">
        <v>468</v>
      </c>
    </row>
    <row r="271" s="2" customFormat="1">
      <c r="A271" s="38"/>
      <c r="B271" s="39"/>
      <c r="C271" s="40"/>
      <c r="D271" s="225" t="s">
        <v>165</v>
      </c>
      <c r="E271" s="40"/>
      <c r="F271" s="226" t="s">
        <v>469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165</v>
      </c>
      <c r="AU271" s="17" t="s">
        <v>81</v>
      </c>
    </row>
    <row r="272" s="2" customFormat="1" ht="24.15" customHeight="1">
      <c r="A272" s="38"/>
      <c r="B272" s="39"/>
      <c r="C272" s="212" t="s">
        <v>470</v>
      </c>
      <c r="D272" s="212" t="s">
        <v>158</v>
      </c>
      <c r="E272" s="213" t="s">
        <v>471</v>
      </c>
      <c r="F272" s="214" t="s">
        <v>472</v>
      </c>
      <c r="G272" s="215" t="s">
        <v>161</v>
      </c>
      <c r="H272" s="216">
        <v>503.63999999999999</v>
      </c>
      <c r="I272" s="217"/>
      <c r="J272" s="218">
        <f>ROUND(I272*H272,2)</f>
        <v>0</v>
      </c>
      <c r="K272" s="214" t="s">
        <v>162</v>
      </c>
      <c r="L272" s="44"/>
      <c r="M272" s="219" t="s">
        <v>19</v>
      </c>
      <c r="N272" s="220" t="s">
        <v>43</v>
      </c>
      <c r="O272" s="84"/>
      <c r="P272" s="221">
        <f>O272*H272</f>
        <v>0</v>
      </c>
      <c r="Q272" s="221">
        <v>5.0000000000000002E-05</v>
      </c>
      <c r="R272" s="221">
        <f>Q272*H272</f>
        <v>0.025182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262</v>
      </c>
      <c r="AT272" s="223" t="s">
        <v>158</v>
      </c>
      <c r="AU272" s="223" t="s">
        <v>81</v>
      </c>
      <c r="AY272" s="17" t="s">
        <v>155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79</v>
      </c>
      <c r="BK272" s="224">
        <f>ROUND(I272*H272,2)</f>
        <v>0</v>
      </c>
      <c r="BL272" s="17" t="s">
        <v>262</v>
      </c>
      <c r="BM272" s="223" t="s">
        <v>473</v>
      </c>
    </row>
    <row r="273" s="2" customFormat="1">
      <c r="A273" s="38"/>
      <c r="B273" s="39"/>
      <c r="C273" s="40"/>
      <c r="D273" s="225" t="s">
        <v>165</v>
      </c>
      <c r="E273" s="40"/>
      <c r="F273" s="226" t="s">
        <v>474</v>
      </c>
      <c r="G273" s="40"/>
      <c r="H273" s="40"/>
      <c r="I273" s="227"/>
      <c r="J273" s="40"/>
      <c r="K273" s="40"/>
      <c r="L273" s="44"/>
      <c r="M273" s="228"/>
      <c r="N273" s="229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165</v>
      </c>
      <c r="AU273" s="17" t="s">
        <v>81</v>
      </c>
    </row>
    <row r="274" s="13" customFormat="1">
      <c r="A274" s="13"/>
      <c r="B274" s="230"/>
      <c r="C274" s="231"/>
      <c r="D274" s="232" t="s">
        <v>167</v>
      </c>
      <c r="E274" s="233" t="s">
        <v>19</v>
      </c>
      <c r="F274" s="234" t="s">
        <v>475</v>
      </c>
      <c r="G274" s="231"/>
      <c r="H274" s="233" t="s">
        <v>19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167</v>
      </c>
      <c r="AU274" s="240" t="s">
        <v>81</v>
      </c>
      <c r="AV274" s="13" t="s">
        <v>79</v>
      </c>
      <c r="AW274" s="13" t="s">
        <v>33</v>
      </c>
      <c r="AX274" s="13" t="s">
        <v>72</v>
      </c>
      <c r="AY274" s="240" t="s">
        <v>155</v>
      </c>
    </row>
    <row r="275" s="14" customFormat="1">
      <c r="A275" s="14"/>
      <c r="B275" s="241"/>
      <c r="C275" s="242"/>
      <c r="D275" s="232" t="s">
        <v>167</v>
      </c>
      <c r="E275" s="243" t="s">
        <v>19</v>
      </c>
      <c r="F275" s="244" t="s">
        <v>324</v>
      </c>
      <c r="G275" s="242"/>
      <c r="H275" s="245">
        <v>503.63999999999999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167</v>
      </c>
      <c r="AU275" s="251" t="s">
        <v>81</v>
      </c>
      <c r="AV275" s="14" t="s">
        <v>81</v>
      </c>
      <c r="AW275" s="14" t="s">
        <v>33</v>
      </c>
      <c r="AX275" s="14" t="s">
        <v>79</v>
      </c>
      <c r="AY275" s="251" t="s">
        <v>155</v>
      </c>
    </row>
    <row r="276" s="2" customFormat="1" ht="24.15" customHeight="1">
      <c r="A276" s="38"/>
      <c r="B276" s="39"/>
      <c r="C276" s="212" t="s">
        <v>476</v>
      </c>
      <c r="D276" s="212" t="s">
        <v>158</v>
      </c>
      <c r="E276" s="213" t="s">
        <v>477</v>
      </c>
      <c r="F276" s="214" t="s">
        <v>478</v>
      </c>
      <c r="G276" s="215" t="s">
        <v>161</v>
      </c>
      <c r="H276" s="216">
        <v>598.82000000000005</v>
      </c>
      <c r="I276" s="217"/>
      <c r="J276" s="218">
        <f>ROUND(I276*H276,2)</f>
        <v>0</v>
      </c>
      <c r="K276" s="214" t="s">
        <v>162</v>
      </c>
      <c r="L276" s="44"/>
      <c r="M276" s="219" t="s">
        <v>19</v>
      </c>
      <c r="N276" s="220" t="s">
        <v>43</v>
      </c>
      <c r="O276" s="84"/>
      <c r="P276" s="221">
        <f>O276*H276</f>
        <v>0</v>
      </c>
      <c r="Q276" s="221">
        <v>6.0000000000000002E-05</v>
      </c>
      <c r="R276" s="221">
        <f>Q276*H276</f>
        <v>0.035929200000000001</v>
      </c>
      <c r="S276" s="221">
        <v>0</v>
      </c>
      <c r="T276" s="22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3" t="s">
        <v>262</v>
      </c>
      <c r="AT276" s="223" t="s">
        <v>158</v>
      </c>
      <c r="AU276" s="223" t="s">
        <v>81</v>
      </c>
      <c r="AY276" s="17" t="s">
        <v>155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79</v>
      </c>
      <c r="BK276" s="224">
        <f>ROUND(I276*H276,2)</f>
        <v>0</v>
      </c>
      <c r="BL276" s="17" t="s">
        <v>262</v>
      </c>
      <c r="BM276" s="223" t="s">
        <v>479</v>
      </c>
    </row>
    <row r="277" s="2" customFormat="1">
      <c r="A277" s="38"/>
      <c r="B277" s="39"/>
      <c r="C277" s="40"/>
      <c r="D277" s="225" t="s">
        <v>165</v>
      </c>
      <c r="E277" s="40"/>
      <c r="F277" s="226" t="s">
        <v>480</v>
      </c>
      <c r="G277" s="40"/>
      <c r="H277" s="40"/>
      <c r="I277" s="227"/>
      <c r="J277" s="40"/>
      <c r="K277" s="40"/>
      <c r="L277" s="44"/>
      <c r="M277" s="228"/>
      <c r="N277" s="229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165</v>
      </c>
      <c r="AU277" s="17" t="s">
        <v>81</v>
      </c>
    </row>
    <row r="278" s="13" customFormat="1">
      <c r="A278" s="13"/>
      <c r="B278" s="230"/>
      <c r="C278" s="231"/>
      <c r="D278" s="232" t="s">
        <v>167</v>
      </c>
      <c r="E278" s="233" t="s">
        <v>19</v>
      </c>
      <c r="F278" s="234" t="s">
        <v>475</v>
      </c>
      <c r="G278" s="231"/>
      <c r="H278" s="233" t="s">
        <v>19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167</v>
      </c>
      <c r="AU278" s="240" t="s">
        <v>81</v>
      </c>
      <c r="AV278" s="13" t="s">
        <v>79</v>
      </c>
      <c r="AW278" s="13" t="s">
        <v>33</v>
      </c>
      <c r="AX278" s="13" t="s">
        <v>72</v>
      </c>
      <c r="AY278" s="240" t="s">
        <v>155</v>
      </c>
    </row>
    <row r="279" s="14" customFormat="1">
      <c r="A279" s="14"/>
      <c r="B279" s="241"/>
      <c r="C279" s="242"/>
      <c r="D279" s="232" t="s">
        <v>167</v>
      </c>
      <c r="E279" s="243" t="s">
        <v>19</v>
      </c>
      <c r="F279" s="244" t="s">
        <v>464</v>
      </c>
      <c r="G279" s="242"/>
      <c r="H279" s="245">
        <v>598.82000000000005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167</v>
      </c>
      <c r="AU279" s="251" t="s">
        <v>81</v>
      </c>
      <c r="AV279" s="14" t="s">
        <v>81</v>
      </c>
      <c r="AW279" s="14" t="s">
        <v>33</v>
      </c>
      <c r="AX279" s="14" t="s">
        <v>79</v>
      </c>
      <c r="AY279" s="251" t="s">
        <v>155</v>
      </c>
    </row>
    <row r="280" s="2" customFormat="1" ht="37.8" customHeight="1">
      <c r="A280" s="38"/>
      <c r="B280" s="39"/>
      <c r="C280" s="212" t="s">
        <v>481</v>
      </c>
      <c r="D280" s="212" t="s">
        <v>158</v>
      </c>
      <c r="E280" s="213" t="s">
        <v>482</v>
      </c>
      <c r="F280" s="214" t="s">
        <v>483</v>
      </c>
      <c r="G280" s="215" t="s">
        <v>161</v>
      </c>
      <c r="H280" s="216">
        <v>0.95999999999999996</v>
      </c>
      <c r="I280" s="217"/>
      <c r="J280" s="218">
        <f>ROUND(I280*H280,2)</f>
        <v>0</v>
      </c>
      <c r="K280" s="214" t="s">
        <v>162</v>
      </c>
      <c r="L280" s="44"/>
      <c r="M280" s="219" t="s">
        <v>19</v>
      </c>
      <c r="N280" s="220" t="s">
        <v>43</v>
      </c>
      <c r="O280" s="84"/>
      <c r="P280" s="221">
        <f>O280*H280</f>
        <v>0</v>
      </c>
      <c r="Q280" s="221">
        <v>0.00012</v>
      </c>
      <c r="R280" s="221">
        <f>Q280*H280</f>
        <v>0.0001152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262</v>
      </c>
      <c r="AT280" s="223" t="s">
        <v>158</v>
      </c>
      <c r="AU280" s="223" t="s">
        <v>81</v>
      </c>
      <c r="AY280" s="17" t="s">
        <v>155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79</v>
      </c>
      <c r="BK280" s="224">
        <f>ROUND(I280*H280,2)</f>
        <v>0</v>
      </c>
      <c r="BL280" s="17" t="s">
        <v>262</v>
      </c>
      <c r="BM280" s="223" t="s">
        <v>484</v>
      </c>
    </row>
    <row r="281" s="2" customFormat="1">
      <c r="A281" s="38"/>
      <c r="B281" s="39"/>
      <c r="C281" s="40"/>
      <c r="D281" s="225" t="s">
        <v>165</v>
      </c>
      <c r="E281" s="40"/>
      <c r="F281" s="226" t="s">
        <v>485</v>
      </c>
      <c r="G281" s="40"/>
      <c r="H281" s="40"/>
      <c r="I281" s="227"/>
      <c r="J281" s="40"/>
      <c r="K281" s="40"/>
      <c r="L281" s="44"/>
      <c r="M281" s="228"/>
      <c r="N281" s="229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165</v>
      </c>
      <c r="AU281" s="17" t="s">
        <v>81</v>
      </c>
    </row>
    <row r="282" s="13" customFormat="1">
      <c r="A282" s="13"/>
      <c r="B282" s="230"/>
      <c r="C282" s="231"/>
      <c r="D282" s="232" t="s">
        <v>167</v>
      </c>
      <c r="E282" s="233" t="s">
        <v>19</v>
      </c>
      <c r="F282" s="234" t="s">
        <v>486</v>
      </c>
      <c r="G282" s="231"/>
      <c r="H282" s="233" t="s">
        <v>19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167</v>
      </c>
      <c r="AU282" s="240" t="s">
        <v>81</v>
      </c>
      <c r="AV282" s="13" t="s">
        <v>79</v>
      </c>
      <c r="AW282" s="13" t="s">
        <v>33</v>
      </c>
      <c r="AX282" s="13" t="s">
        <v>72</v>
      </c>
      <c r="AY282" s="240" t="s">
        <v>155</v>
      </c>
    </row>
    <row r="283" s="14" customFormat="1">
      <c r="A283" s="14"/>
      <c r="B283" s="241"/>
      <c r="C283" s="242"/>
      <c r="D283" s="232" t="s">
        <v>167</v>
      </c>
      <c r="E283" s="243" t="s">
        <v>19</v>
      </c>
      <c r="F283" s="244" t="s">
        <v>487</v>
      </c>
      <c r="G283" s="242"/>
      <c r="H283" s="245">
        <v>0.95999999999999996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167</v>
      </c>
      <c r="AU283" s="251" t="s">
        <v>81</v>
      </c>
      <c r="AV283" s="14" t="s">
        <v>81</v>
      </c>
      <c r="AW283" s="14" t="s">
        <v>33</v>
      </c>
      <c r="AX283" s="14" t="s">
        <v>79</v>
      </c>
      <c r="AY283" s="251" t="s">
        <v>155</v>
      </c>
    </row>
    <row r="284" s="2" customFormat="1" ht="16.5" customHeight="1">
      <c r="A284" s="38"/>
      <c r="B284" s="39"/>
      <c r="C284" s="264" t="s">
        <v>488</v>
      </c>
      <c r="D284" s="264" t="s">
        <v>331</v>
      </c>
      <c r="E284" s="265" t="s">
        <v>489</v>
      </c>
      <c r="F284" s="266" t="s">
        <v>490</v>
      </c>
      <c r="G284" s="267" t="s">
        <v>378</v>
      </c>
      <c r="H284" s="268">
        <v>6</v>
      </c>
      <c r="I284" s="269"/>
      <c r="J284" s="270">
        <f>ROUND(I284*H284,2)</f>
        <v>0</v>
      </c>
      <c r="K284" s="266" t="s">
        <v>162</v>
      </c>
      <c r="L284" s="271"/>
      <c r="M284" s="272" t="s">
        <v>19</v>
      </c>
      <c r="N284" s="273" t="s">
        <v>43</v>
      </c>
      <c r="O284" s="84"/>
      <c r="P284" s="221">
        <f>O284*H284</f>
        <v>0</v>
      </c>
      <c r="Q284" s="221">
        <v>0.0010200000000000001</v>
      </c>
      <c r="R284" s="221">
        <f>Q284*H284</f>
        <v>0.0061200000000000004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334</v>
      </c>
      <c r="AT284" s="223" t="s">
        <v>331</v>
      </c>
      <c r="AU284" s="223" t="s">
        <v>81</v>
      </c>
      <c r="AY284" s="17" t="s">
        <v>155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79</v>
      </c>
      <c r="BK284" s="224">
        <f>ROUND(I284*H284,2)</f>
        <v>0</v>
      </c>
      <c r="BL284" s="17" t="s">
        <v>262</v>
      </c>
      <c r="BM284" s="223" t="s">
        <v>491</v>
      </c>
    </row>
    <row r="285" s="14" customFormat="1">
      <c r="A285" s="14"/>
      <c r="B285" s="241"/>
      <c r="C285" s="242"/>
      <c r="D285" s="232" t="s">
        <v>167</v>
      </c>
      <c r="E285" s="243" t="s">
        <v>19</v>
      </c>
      <c r="F285" s="244" t="s">
        <v>492</v>
      </c>
      <c r="G285" s="242"/>
      <c r="H285" s="245">
        <v>6</v>
      </c>
      <c r="I285" s="246"/>
      <c r="J285" s="242"/>
      <c r="K285" s="242"/>
      <c r="L285" s="247"/>
      <c r="M285" s="248"/>
      <c r="N285" s="249"/>
      <c r="O285" s="249"/>
      <c r="P285" s="249"/>
      <c r="Q285" s="249"/>
      <c r="R285" s="249"/>
      <c r="S285" s="249"/>
      <c r="T285" s="25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1" t="s">
        <v>167</v>
      </c>
      <c r="AU285" s="251" t="s">
        <v>81</v>
      </c>
      <c r="AV285" s="14" t="s">
        <v>81</v>
      </c>
      <c r="AW285" s="14" t="s">
        <v>33</v>
      </c>
      <c r="AX285" s="14" t="s">
        <v>79</v>
      </c>
      <c r="AY285" s="251" t="s">
        <v>155</v>
      </c>
    </row>
    <row r="286" s="2" customFormat="1" ht="55.5" customHeight="1">
      <c r="A286" s="38"/>
      <c r="B286" s="39"/>
      <c r="C286" s="212" t="s">
        <v>493</v>
      </c>
      <c r="D286" s="212" t="s">
        <v>158</v>
      </c>
      <c r="E286" s="213" t="s">
        <v>494</v>
      </c>
      <c r="F286" s="214" t="s">
        <v>495</v>
      </c>
      <c r="G286" s="215" t="s">
        <v>340</v>
      </c>
      <c r="H286" s="274"/>
      <c r="I286" s="217"/>
      <c r="J286" s="218">
        <f>ROUND(I286*H286,2)</f>
        <v>0</v>
      </c>
      <c r="K286" s="214" t="s">
        <v>162</v>
      </c>
      <c r="L286" s="44"/>
      <c r="M286" s="219" t="s">
        <v>19</v>
      </c>
      <c r="N286" s="220" t="s">
        <v>43</v>
      </c>
      <c r="O286" s="84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262</v>
      </c>
      <c r="AT286" s="223" t="s">
        <v>158</v>
      </c>
      <c r="AU286" s="223" t="s">
        <v>81</v>
      </c>
      <c r="AY286" s="17" t="s">
        <v>155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79</v>
      </c>
      <c r="BK286" s="224">
        <f>ROUND(I286*H286,2)</f>
        <v>0</v>
      </c>
      <c r="BL286" s="17" t="s">
        <v>262</v>
      </c>
      <c r="BM286" s="223" t="s">
        <v>496</v>
      </c>
    </row>
    <row r="287" s="2" customFormat="1">
      <c r="A287" s="38"/>
      <c r="B287" s="39"/>
      <c r="C287" s="40"/>
      <c r="D287" s="225" t="s">
        <v>165</v>
      </c>
      <c r="E287" s="40"/>
      <c r="F287" s="226" t="s">
        <v>497</v>
      </c>
      <c r="G287" s="40"/>
      <c r="H287" s="40"/>
      <c r="I287" s="227"/>
      <c r="J287" s="40"/>
      <c r="K287" s="40"/>
      <c r="L287" s="44"/>
      <c r="M287" s="228"/>
      <c r="N287" s="229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165</v>
      </c>
      <c r="AU287" s="17" t="s">
        <v>81</v>
      </c>
    </row>
    <row r="288" s="12" customFormat="1" ht="22.8" customHeight="1">
      <c r="A288" s="12"/>
      <c r="B288" s="196"/>
      <c r="C288" s="197"/>
      <c r="D288" s="198" t="s">
        <v>71</v>
      </c>
      <c r="E288" s="210" t="s">
        <v>498</v>
      </c>
      <c r="F288" s="210" t="s">
        <v>499</v>
      </c>
      <c r="G288" s="197"/>
      <c r="H288" s="197"/>
      <c r="I288" s="200"/>
      <c r="J288" s="211">
        <f>BK288</f>
        <v>0</v>
      </c>
      <c r="K288" s="197"/>
      <c r="L288" s="202"/>
      <c r="M288" s="203"/>
      <c r="N288" s="204"/>
      <c r="O288" s="204"/>
      <c r="P288" s="205">
        <f>SUM(P289:P316)</f>
        <v>0</v>
      </c>
      <c r="Q288" s="204"/>
      <c r="R288" s="205">
        <f>SUM(R289:R316)</f>
        <v>7.8282107999999999</v>
      </c>
      <c r="S288" s="204"/>
      <c r="T288" s="206">
        <f>SUM(T289:T316)</f>
        <v>2.3662200000000002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7" t="s">
        <v>81</v>
      </c>
      <c r="AT288" s="208" t="s">
        <v>71</v>
      </c>
      <c r="AU288" s="208" t="s">
        <v>79</v>
      </c>
      <c r="AY288" s="207" t="s">
        <v>155</v>
      </c>
      <c r="BK288" s="209">
        <f>SUM(BK289:BK316)</f>
        <v>0</v>
      </c>
    </row>
    <row r="289" s="2" customFormat="1" ht="24.15" customHeight="1">
      <c r="A289" s="38"/>
      <c r="B289" s="39"/>
      <c r="C289" s="212" t="s">
        <v>500</v>
      </c>
      <c r="D289" s="212" t="s">
        <v>158</v>
      </c>
      <c r="E289" s="213" t="s">
        <v>501</v>
      </c>
      <c r="F289" s="214" t="s">
        <v>502</v>
      </c>
      <c r="G289" s="215" t="s">
        <v>161</v>
      </c>
      <c r="H289" s="216">
        <v>946.48800000000006</v>
      </c>
      <c r="I289" s="217"/>
      <c r="J289" s="218">
        <f>ROUND(I289*H289,2)</f>
        <v>0</v>
      </c>
      <c r="K289" s="214" t="s">
        <v>162</v>
      </c>
      <c r="L289" s="44"/>
      <c r="M289" s="219" t="s">
        <v>19</v>
      </c>
      <c r="N289" s="220" t="s">
        <v>43</v>
      </c>
      <c r="O289" s="84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163</v>
      </c>
      <c r="AT289" s="223" t="s">
        <v>158</v>
      </c>
      <c r="AU289" s="223" t="s">
        <v>81</v>
      </c>
      <c r="AY289" s="17" t="s">
        <v>155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79</v>
      </c>
      <c r="BK289" s="224">
        <f>ROUND(I289*H289,2)</f>
        <v>0</v>
      </c>
      <c r="BL289" s="17" t="s">
        <v>163</v>
      </c>
      <c r="BM289" s="223" t="s">
        <v>503</v>
      </c>
    </row>
    <row r="290" s="2" customFormat="1">
      <c r="A290" s="38"/>
      <c r="B290" s="39"/>
      <c r="C290" s="40"/>
      <c r="D290" s="225" t="s">
        <v>165</v>
      </c>
      <c r="E290" s="40"/>
      <c r="F290" s="226" t="s">
        <v>504</v>
      </c>
      <c r="G290" s="40"/>
      <c r="H290" s="40"/>
      <c r="I290" s="227"/>
      <c r="J290" s="40"/>
      <c r="K290" s="40"/>
      <c r="L290" s="44"/>
      <c r="M290" s="228"/>
      <c r="N290" s="229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165</v>
      </c>
      <c r="AU290" s="17" t="s">
        <v>81</v>
      </c>
    </row>
    <row r="291" s="14" customFormat="1">
      <c r="A291" s="14"/>
      <c r="B291" s="241"/>
      <c r="C291" s="242"/>
      <c r="D291" s="232" t="s">
        <v>167</v>
      </c>
      <c r="E291" s="243" t="s">
        <v>19</v>
      </c>
      <c r="F291" s="244" t="s">
        <v>230</v>
      </c>
      <c r="G291" s="242"/>
      <c r="H291" s="245">
        <v>946.48800000000006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167</v>
      </c>
      <c r="AU291" s="251" t="s">
        <v>81</v>
      </c>
      <c r="AV291" s="14" t="s">
        <v>81</v>
      </c>
      <c r="AW291" s="14" t="s">
        <v>33</v>
      </c>
      <c r="AX291" s="14" t="s">
        <v>79</v>
      </c>
      <c r="AY291" s="251" t="s">
        <v>155</v>
      </c>
    </row>
    <row r="292" s="2" customFormat="1" ht="24.15" customHeight="1">
      <c r="A292" s="38"/>
      <c r="B292" s="39"/>
      <c r="C292" s="212" t="s">
        <v>505</v>
      </c>
      <c r="D292" s="212" t="s">
        <v>158</v>
      </c>
      <c r="E292" s="213" t="s">
        <v>506</v>
      </c>
      <c r="F292" s="214" t="s">
        <v>507</v>
      </c>
      <c r="G292" s="215" t="s">
        <v>161</v>
      </c>
      <c r="H292" s="216">
        <v>946.48800000000006</v>
      </c>
      <c r="I292" s="217"/>
      <c r="J292" s="218">
        <f>ROUND(I292*H292,2)</f>
        <v>0</v>
      </c>
      <c r="K292" s="214" t="s">
        <v>162</v>
      </c>
      <c r="L292" s="44"/>
      <c r="M292" s="219" t="s">
        <v>19</v>
      </c>
      <c r="N292" s="220" t="s">
        <v>43</v>
      </c>
      <c r="O292" s="84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3" t="s">
        <v>262</v>
      </c>
      <c r="AT292" s="223" t="s">
        <v>158</v>
      </c>
      <c r="AU292" s="223" t="s">
        <v>81</v>
      </c>
      <c r="AY292" s="17" t="s">
        <v>155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7" t="s">
        <v>79</v>
      </c>
      <c r="BK292" s="224">
        <f>ROUND(I292*H292,2)</f>
        <v>0</v>
      </c>
      <c r="BL292" s="17" t="s">
        <v>262</v>
      </c>
      <c r="BM292" s="223" t="s">
        <v>508</v>
      </c>
    </row>
    <row r="293" s="2" customFormat="1">
      <c r="A293" s="38"/>
      <c r="B293" s="39"/>
      <c r="C293" s="40"/>
      <c r="D293" s="225" t="s">
        <v>165</v>
      </c>
      <c r="E293" s="40"/>
      <c r="F293" s="226" t="s">
        <v>509</v>
      </c>
      <c r="G293" s="40"/>
      <c r="H293" s="40"/>
      <c r="I293" s="227"/>
      <c r="J293" s="40"/>
      <c r="K293" s="40"/>
      <c r="L293" s="44"/>
      <c r="M293" s="228"/>
      <c r="N293" s="229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165</v>
      </c>
      <c r="AU293" s="17" t="s">
        <v>81</v>
      </c>
    </row>
    <row r="294" s="2" customFormat="1" ht="24.15" customHeight="1">
      <c r="A294" s="38"/>
      <c r="B294" s="39"/>
      <c r="C294" s="212" t="s">
        <v>510</v>
      </c>
      <c r="D294" s="212" t="s">
        <v>158</v>
      </c>
      <c r="E294" s="213" t="s">
        <v>511</v>
      </c>
      <c r="F294" s="214" t="s">
        <v>512</v>
      </c>
      <c r="G294" s="215" t="s">
        <v>161</v>
      </c>
      <c r="H294" s="216">
        <v>946.48800000000006</v>
      </c>
      <c r="I294" s="217"/>
      <c r="J294" s="218">
        <f>ROUND(I294*H294,2)</f>
        <v>0</v>
      </c>
      <c r="K294" s="214" t="s">
        <v>162</v>
      </c>
      <c r="L294" s="44"/>
      <c r="M294" s="219" t="s">
        <v>19</v>
      </c>
      <c r="N294" s="220" t="s">
        <v>43</v>
      </c>
      <c r="O294" s="84"/>
      <c r="P294" s="221">
        <f>O294*H294</f>
        <v>0</v>
      </c>
      <c r="Q294" s="221">
        <v>0.00020000000000000001</v>
      </c>
      <c r="R294" s="221">
        <f>Q294*H294</f>
        <v>0.18929760000000001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262</v>
      </c>
      <c r="AT294" s="223" t="s">
        <v>158</v>
      </c>
      <c r="AU294" s="223" t="s">
        <v>81</v>
      </c>
      <c r="AY294" s="17" t="s">
        <v>155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79</v>
      </c>
      <c r="BK294" s="224">
        <f>ROUND(I294*H294,2)</f>
        <v>0</v>
      </c>
      <c r="BL294" s="17" t="s">
        <v>262</v>
      </c>
      <c r="BM294" s="223" t="s">
        <v>513</v>
      </c>
    </row>
    <row r="295" s="2" customFormat="1">
      <c r="A295" s="38"/>
      <c r="B295" s="39"/>
      <c r="C295" s="40"/>
      <c r="D295" s="225" t="s">
        <v>165</v>
      </c>
      <c r="E295" s="40"/>
      <c r="F295" s="226" t="s">
        <v>514</v>
      </c>
      <c r="G295" s="40"/>
      <c r="H295" s="40"/>
      <c r="I295" s="227"/>
      <c r="J295" s="40"/>
      <c r="K295" s="40"/>
      <c r="L295" s="44"/>
      <c r="M295" s="228"/>
      <c r="N295" s="229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165</v>
      </c>
      <c r="AU295" s="17" t="s">
        <v>81</v>
      </c>
    </row>
    <row r="296" s="2" customFormat="1" ht="37.8" customHeight="1">
      <c r="A296" s="38"/>
      <c r="B296" s="39"/>
      <c r="C296" s="212" t="s">
        <v>515</v>
      </c>
      <c r="D296" s="212" t="s">
        <v>158</v>
      </c>
      <c r="E296" s="213" t="s">
        <v>516</v>
      </c>
      <c r="F296" s="214" t="s">
        <v>517</v>
      </c>
      <c r="G296" s="215" t="s">
        <v>161</v>
      </c>
      <c r="H296" s="216">
        <v>946.48800000000006</v>
      </c>
      <c r="I296" s="217"/>
      <c r="J296" s="218">
        <f>ROUND(I296*H296,2)</f>
        <v>0</v>
      </c>
      <c r="K296" s="214" t="s">
        <v>162</v>
      </c>
      <c r="L296" s="44"/>
      <c r="M296" s="219" t="s">
        <v>19</v>
      </c>
      <c r="N296" s="220" t="s">
        <v>43</v>
      </c>
      <c r="O296" s="84"/>
      <c r="P296" s="221">
        <f>O296*H296</f>
        <v>0</v>
      </c>
      <c r="Q296" s="221">
        <v>0.0044999999999999997</v>
      </c>
      <c r="R296" s="221">
        <f>Q296*H296</f>
        <v>4.2591960000000002</v>
      </c>
      <c r="S296" s="221">
        <v>0</v>
      </c>
      <c r="T296" s="22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3" t="s">
        <v>262</v>
      </c>
      <c r="AT296" s="223" t="s">
        <v>158</v>
      </c>
      <c r="AU296" s="223" t="s">
        <v>81</v>
      </c>
      <c r="AY296" s="17" t="s">
        <v>155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79</v>
      </c>
      <c r="BK296" s="224">
        <f>ROUND(I296*H296,2)</f>
        <v>0</v>
      </c>
      <c r="BL296" s="17" t="s">
        <v>262</v>
      </c>
      <c r="BM296" s="223" t="s">
        <v>518</v>
      </c>
    </row>
    <row r="297" s="2" customFormat="1">
      <c r="A297" s="38"/>
      <c r="B297" s="39"/>
      <c r="C297" s="40"/>
      <c r="D297" s="225" t="s">
        <v>165</v>
      </c>
      <c r="E297" s="40"/>
      <c r="F297" s="226" t="s">
        <v>519</v>
      </c>
      <c r="G297" s="40"/>
      <c r="H297" s="40"/>
      <c r="I297" s="227"/>
      <c r="J297" s="40"/>
      <c r="K297" s="40"/>
      <c r="L297" s="44"/>
      <c r="M297" s="228"/>
      <c r="N297" s="229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165</v>
      </c>
      <c r="AU297" s="17" t="s">
        <v>81</v>
      </c>
    </row>
    <row r="298" s="2" customFormat="1" ht="24.15" customHeight="1">
      <c r="A298" s="38"/>
      <c r="B298" s="39"/>
      <c r="C298" s="212" t="s">
        <v>520</v>
      </c>
      <c r="D298" s="212" t="s">
        <v>158</v>
      </c>
      <c r="E298" s="213" t="s">
        <v>521</v>
      </c>
      <c r="F298" s="214" t="s">
        <v>522</v>
      </c>
      <c r="G298" s="215" t="s">
        <v>161</v>
      </c>
      <c r="H298" s="216">
        <v>946.48800000000006</v>
      </c>
      <c r="I298" s="217"/>
      <c r="J298" s="218">
        <f>ROUND(I298*H298,2)</f>
        <v>0</v>
      </c>
      <c r="K298" s="214" t="s">
        <v>162</v>
      </c>
      <c r="L298" s="44"/>
      <c r="M298" s="219" t="s">
        <v>19</v>
      </c>
      <c r="N298" s="220" t="s">
        <v>43</v>
      </c>
      <c r="O298" s="84"/>
      <c r="P298" s="221">
        <f>O298*H298</f>
        <v>0</v>
      </c>
      <c r="Q298" s="221">
        <v>0</v>
      </c>
      <c r="R298" s="221">
        <f>Q298*H298</f>
        <v>0</v>
      </c>
      <c r="S298" s="221">
        <v>0.0025000000000000001</v>
      </c>
      <c r="T298" s="222">
        <f>S298*H298</f>
        <v>2.3662200000000002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3" t="s">
        <v>262</v>
      </c>
      <c r="AT298" s="223" t="s">
        <v>158</v>
      </c>
      <c r="AU298" s="223" t="s">
        <v>81</v>
      </c>
      <c r="AY298" s="17" t="s">
        <v>155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7" t="s">
        <v>79</v>
      </c>
      <c r="BK298" s="224">
        <f>ROUND(I298*H298,2)</f>
        <v>0</v>
      </c>
      <c r="BL298" s="17" t="s">
        <v>262</v>
      </c>
      <c r="BM298" s="223" t="s">
        <v>523</v>
      </c>
    </row>
    <row r="299" s="2" customFormat="1">
      <c r="A299" s="38"/>
      <c r="B299" s="39"/>
      <c r="C299" s="40"/>
      <c r="D299" s="225" t="s">
        <v>165</v>
      </c>
      <c r="E299" s="40"/>
      <c r="F299" s="226" t="s">
        <v>524</v>
      </c>
      <c r="G299" s="40"/>
      <c r="H299" s="40"/>
      <c r="I299" s="227"/>
      <c r="J299" s="40"/>
      <c r="K299" s="40"/>
      <c r="L299" s="44"/>
      <c r="M299" s="228"/>
      <c r="N299" s="229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165</v>
      </c>
      <c r="AU299" s="17" t="s">
        <v>81</v>
      </c>
    </row>
    <row r="300" s="14" customFormat="1">
      <c r="A300" s="14"/>
      <c r="B300" s="241"/>
      <c r="C300" s="242"/>
      <c r="D300" s="232" t="s">
        <v>167</v>
      </c>
      <c r="E300" s="243" t="s">
        <v>19</v>
      </c>
      <c r="F300" s="244" t="s">
        <v>525</v>
      </c>
      <c r="G300" s="242"/>
      <c r="H300" s="245">
        <v>946.48800000000006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167</v>
      </c>
      <c r="AU300" s="251" t="s">
        <v>81</v>
      </c>
      <c r="AV300" s="14" t="s">
        <v>81</v>
      </c>
      <c r="AW300" s="14" t="s">
        <v>33</v>
      </c>
      <c r="AX300" s="14" t="s">
        <v>79</v>
      </c>
      <c r="AY300" s="251" t="s">
        <v>155</v>
      </c>
    </row>
    <row r="301" s="2" customFormat="1" ht="24.15" customHeight="1">
      <c r="A301" s="38"/>
      <c r="B301" s="39"/>
      <c r="C301" s="212" t="s">
        <v>526</v>
      </c>
      <c r="D301" s="212" t="s">
        <v>158</v>
      </c>
      <c r="E301" s="213" t="s">
        <v>527</v>
      </c>
      <c r="F301" s="214" t="s">
        <v>528</v>
      </c>
      <c r="G301" s="215" t="s">
        <v>161</v>
      </c>
      <c r="H301" s="216">
        <v>946.48800000000006</v>
      </c>
      <c r="I301" s="217"/>
      <c r="J301" s="218">
        <f>ROUND(I301*H301,2)</f>
        <v>0</v>
      </c>
      <c r="K301" s="214" t="s">
        <v>162</v>
      </c>
      <c r="L301" s="44"/>
      <c r="M301" s="219" t="s">
        <v>19</v>
      </c>
      <c r="N301" s="220" t="s">
        <v>43</v>
      </c>
      <c r="O301" s="84"/>
      <c r="P301" s="221">
        <f>O301*H301</f>
        <v>0</v>
      </c>
      <c r="Q301" s="221">
        <v>0.00029999999999999997</v>
      </c>
      <c r="R301" s="221">
        <f>Q301*H301</f>
        <v>0.28394639999999999</v>
      </c>
      <c r="S301" s="221">
        <v>0</v>
      </c>
      <c r="T301" s="22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3" t="s">
        <v>262</v>
      </c>
      <c r="AT301" s="223" t="s">
        <v>158</v>
      </c>
      <c r="AU301" s="223" t="s">
        <v>81</v>
      </c>
      <c r="AY301" s="17" t="s">
        <v>155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7" t="s">
        <v>79</v>
      </c>
      <c r="BK301" s="224">
        <f>ROUND(I301*H301,2)</f>
        <v>0</v>
      </c>
      <c r="BL301" s="17" t="s">
        <v>262</v>
      </c>
      <c r="BM301" s="223" t="s">
        <v>529</v>
      </c>
    </row>
    <row r="302" s="2" customFormat="1">
      <c r="A302" s="38"/>
      <c r="B302" s="39"/>
      <c r="C302" s="40"/>
      <c r="D302" s="225" t="s">
        <v>165</v>
      </c>
      <c r="E302" s="40"/>
      <c r="F302" s="226" t="s">
        <v>530</v>
      </c>
      <c r="G302" s="40"/>
      <c r="H302" s="40"/>
      <c r="I302" s="227"/>
      <c r="J302" s="40"/>
      <c r="K302" s="40"/>
      <c r="L302" s="44"/>
      <c r="M302" s="228"/>
      <c r="N302" s="229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165</v>
      </c>
      <c r="AU302" s="17" t="s">
        <v>81</v>
      </c>
    </row>
    <row r="303" s="14" customFormat="1">
      <c r="A303" s="14"/>
      <c r="B303" s="241"/>
      <c r="C303" s="242"/>
      <c r="D303" s="232" t="s">
        <v>167</v>
      </c>
      <c r="E303" s="243" t="s">
        <v>19</v>
      </c>
      <c r="F303" s="244" t="s">
        <v>525</v>
      </c>
      <c r="G303" s="242"/>
      <c r="H303" s="245">
        <v>946.48800000000006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167</v>
      </c>
      <c r="AU303" s="251" t="s">
        <v>81</v>
      </c>
      <c r="AV303" s="14" t="s">
        <v>81</v>
      </c>
      <c r="AW303" s="14" t="s">
        <v>33</v>
      </c>
      <c r="AX303" s="14" t="s">
        <v>79</v>
      </c>
      <c r="AY303" s="251" t="s">
        <v>155</v>
      </c>
    </row>
    <row r="304" s="2" customFormat="1" ht="33" customHeight="1">
      <c r="A304" s="38"/>
      <c r="B304" s="39"/>
      <c r="C304" s="264" t="s">
        <v>531</v>
      </c>
      <c r="D304" s="264" t="s">
        <v>331</v>
      </c>
      <c r="E304" s="265" t="s">
        <v>532</v>
      </c>
      <c r="F304" s="266" t="s">
        <v>533</v>
      </c>
      <c r="G304" s="267" t="s">
        <v>161</v>
      </c>
      <c r="H304" s="268">
        <v>1041.1369999999999</v>
      </c>
      <c r="I304" s="269"/>
      <c r="J304" s="270">
        <f>ROUND(I304*H304,2)</f>
        <v>0</v>
      </c>
      <c r="K304" s="266" t="s">
        <v>162</v>
      </c>
      <c r="L304" s="271"/>
      <c r="M304" s="272" t="s">
        <v>19</v>
      </c>
      <c r="N304" s="273" t="s">
        <v>43</v>
      </c>
      <c r="O304" s="84"/>
      <c r="P304" s="221">
        <f>O304*H304</f>
        <v>0</v>
      </c>
      <c r="Q304" s="221">
        <v>0.0023999999999999998</v>
      </c>
      <c r="R304" s="221">
        <f>Q304*H304</f>
        <v>2.4987287999999999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334</v>
      </c>
      <c r="AT304" s="223" t="s">
        <v>331</v>
      </c>
      <c r="AU304" s="223" t="s">
        <v>81</v>
      </c>
      <c r="AY304" s="17" t="s">
        <v>155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79</v>
      </c>
      <c r="BK304" s="224">
        <f>ROUND(I304*H304,2)</f>
        <v>0</v>
      </c>
      <c r="BL304" s="17" t="s">
        <v>262</v>
      </c>
      <c r="BM304" s="223" t="s">
        <v>534</v>
      </c>
    </row>
    <row r="305" s="14" customFormat="1">
      <c r="A305" s="14"/>
      <c r="B305" s="241"/>
      <c r="C305" s="242"/>
      <c r="D305" s="232" t="s">
        <v>167</v>
      </c>
      <c r="E305" s="243" t="s">
        <v>19</v>
      </c>
      <c r="F305" s="244" t="s">
        <v>535</v>
      </c>
      <c r="G305" s="242"/>
      <c r="H305" s="245">
        <v>1041.1369999999999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167</v>
      </c>
      <c r="AU305" s="251" t="s">
        <v>81</v>
      </c>
      <c r="AV305" s="14" t="s">
        <v>81</v>
      </c>
      <c r="AW305" s="14" t="s">
        <v>33</v>
      </c>
      <c r="AX305" s="14" t="s">
        <v>79</v>
      </c>
      <c r="AY305" s="251" t="s">
        <v>155</v>
      </c>
    </row>
    <row r="306" s="2" customFormat="1" ht="24.15" customHeight="1">
      <c r="A306" s="38"/>
      <c r="B306" s="39"/>
      <c r="C306" s="212" t="s">
        <v>536</v>
      </c>
      <c r="D306" s="212" t="s">
        <v>158</v>
      </c>
      <c r="E306" s="213" t="s">
        <v>537</v>
      </c>
      <c r="F306" s="214" t="s">
        <v>538</v>
      </c>
      <c r="G306" s="215" t="s">
        <v>176</v>
      </c>
      <c r="H306" s="216">
        <v>737.70000000000005</v>
      </c>
      <c r="I306" s="217"/>
      <c r="J306" s="218">
        <f>ROUND(I306*H306,2)</f>
        <v>0</v>
      </c>
      <c r="K306" s="214" t="s">
        <v>162</v>
      </c>
      <c r="L306" s="44"/>
      <c r="M306" s="219" t="s">
        <v>19</v>
      </c>
      <c r="N306" s="220" t="s">
        <v>43</v>
      </c>
      <c r="O306" s="84"/>
      <c r="P306" s="221">
        <f>O306*H306</f>
        <v>0</v>
      </c>
      <c r="Q306" s="221">
        <v>2.0000000000000002E-05</v>
      </c>
      <c r="R306" s="221">
        <f>Q306*H306</f>
        <v>0.014754000000000002</v>
      </c>
      <c r="S306" s="221">
        <v>0</v>
      </c>
      <c r="T306" s="22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3" t="s">
        <v>262</v>
      </c>
      <c r="AT306" s="223" t="s">
        <v>158</v>
      </c>
      <c r="AU306" s="223" t="s">
        <v>81</v>
      </c>
      <c r="AY306" s="17" t="s">
        <v>155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7" t="s">
        <v>79</v>
      </c>
      <c r="BK306" s="224">
        <f>ROUND(I306*H306,2)</f>
        <v>0</v>
      </c>
      <c r="BL306" s="17" t="s">
        <v>262</v>
      </c>
      <c r="BM306" s="223" t="s">
        <v>539</v>
      </c>
    </row>
    <row r="307" s="2" customFormat="1">
      <c r="A307" s="38"/>
      <c r="B307" s="39"/>
      <c r="C307" s="40"/>
      <c r="D307" s="225" t="s">
        <v>165</v>
      </c>
      <c r="E307" s="40"/>
      <c r="F307" s="226" t="s">
        <v>540</v>
      </c>
      <c r="G307" s="40"/>
      <c r="H307" s="40"/>
      <c r="I307" s="227"/>
      <c r="J307" s="40"/>
      <c r="K307" s="40"/>
      <c r="L307" s="44"/>
      <c r="M307" s="228"/>
      <c r="N307" s="229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165</v>
      </c>
      <c r="AU307" s="17" t="s">
        <v>81</v>
      </c>
    </row>
    <row r="308" s="14" customFormat="1">
      <c r="A308" s="14"/>
      <c r="B308" s="241"/>
      <c r="C308" s="242"/>
      <c r="D308" s="232" t="s">
        <v>167</v>
      </c>
      <c r="E308" s="243" t="s">
        <v>19</v>
      </c>
      <c r="F308" s="244" t="s">
        <v>541</v>
      </c>
      <c r="G308" s="242"/>
      <c r="H308" s="245">
        <v>737.70000000000005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167</v>
      </c>
      <c r="AU308" s="251" t="s">
        <v>81</v>
      </c>
      <c r="AV308" s="14" t="s">
        <v>81</v>
      </c>
      <c r="AW308" s="14" t="s">
        <v>33</v>
      </c>
      <c r="AX308" s="14" t="s">
        <v>72</v>
      </c>
      <c r="AY308" s="251" t="s">
        <v>155</v>
      </c>
    </row>
    <row r="309" s="15" customFormat="1">
      <c r="A309" s="15"/>
      <c r="B309" s="252"/>
      <c r="C309" s="253"/>
      <c r="D309" s="232" t="s">
        <v>167</v>
      </c>
      <c r="E309" s="254" t="s">
        <v>19</v>
      </c>
      <c r="F309" s="255" t="s">
        <v>173</v>
      </c>
      <c r="G309" s="253"/>
      <c r="H309" s="256">
        <v>737.70000000000005</v>
      </c>
      <c r="I309" s="257"/>
      <c r="J309" s="253"/>
      <c r="K309" s="253"/>
      <c r="L309" s="258"/>
      <c r="M309" s="259"/>
      <c r="N309" s="260"/>
      <c r="O309" s="260"/>
      <c r="P309" s="260"/>
      <c r="Q309" s="260"/>
      <c r="R309" s="260"/>
      <c r="S309" s="260"/>
      <c r="T309" s="26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2" t="s">
        <v>167</v>
      </c>
      <c r="AU309" s="262" t="s">
        <v>81</v>
      </c>
      <c r="AV309" s="15" t="s">
        <v>163</v>
      </c>
      <c r="AW309" s="15" t="s">
        <v>33</v>
      </c>
      <c r="AX309" s="15" t="s">
        <v>79</v>
      </c>
      <c r="AY309" s="262" t="s">
        <v>155</v>
      </c>
    </row>
    <row r="310" s="2" customFormat="1" ht="16.5" customHeight="1">
      <c r="A310" s="38"/>
      <c r="B310" s="39"/>
      <c r="C310" s="212" t="s">
        <v>542</v>
      </c>
      <c r="D310" s="212" t="s">
        <v>158</v>
      </c>
      <c r="E310" s="213" t="s">
        <v>543</v>
      </c>
      <c r="F310" s="214" t="s">
        <v>544</v>
      </c>
      <c r="G310" s="215" t="s">
        <v>176</v>
      </c>
      <c r="H310" s="216">
        <v>1039.8</v>
      </c>
      <c r="I310" s="217"/>
      <c r="J310" s="218">
        <f>ROUND(I310*H310,2)</f>
        <v>0</v>
      </c>
      <c r="K310" s="214" t="s">
        <v>162</v>
      </c>
      <c r="L310" s="44"/>
      <c r="M310" s="219" t="s">
        <v>19</v>
      </c>
      <c r="N310" s="220" t="s">
        <v>43</v>
      </c>
      <c r="O310" s="84"/>
      <c r="P310" s="221">
        <f>O310*H310</f>
        <v>0</v>
      </c>
      <c r="Q310" s="221">
        <v>1.0000000000000001E-05</v>
      </c>
      <c r="R310" s="221">
        <f>Q310*H310</f>
        <v>0.010398000000000001</v>
      </c>
      <c r="S310" s="221">
        <v>0</v>
      </c>
      <c r="T310" s="222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3" t="s">
        <v>262</v>
      </c>
      <c r="AT310" s="223" t="s">
        <v>158</v>
      </c>
      <c r="AU310" s="223" t="s">
        <v>81</v>
      </c>
      <c r="AY310" s="17" t="s">
        <v>155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7" t="s">
        <v>79</v>
      </c>
      <c r="BK310" s="224">
        <f>ROUND(I310*H310,2)</f>
        <v>0</v>
      </c>
      <c r="BL310" s="17" t="s">
        <v>262</v>
      </c>
      <c r="BM310" s="223" t="s">
        <v>545</v>
      </c>
    </row>
    <row r="311" s="2" customFormat="1">
      <c r="A311" s="38"/>
      <c r="B311" s="39"/>
      <c r="C311" s="40"/>
      <c r="D311" s="225" t="s">
        <v>165</v>
      </c>
      <c r="E311" s="40"/>
      <c r="F311" s="226" t="s">
        <v>546</v>
      </c>
      <c r="G311" s="40"/>
      <c r="H311" s="40"/>
      <c r="I311" s="227"/>
      <c r="J311" s="40"/>
      <c r="K311" s="40"/>
      <c r="L311" s="44"/>
      <c r="M311" s="228"/>
      <c r="N311" s="229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165</v>
      </c>
      <c r="AU311" s="17" t="s">
        <v>81</v>
      </c>
    </row>
    <row r="312" s="14" customFormat="1">
      <c r="A312" s="14"/>
      <c r="B312" s="241"/>
      <c r="C312" s="242"/>
      <c r="D312" s="232" t="s">
        <v>167</v>
      </c>
      <c r="E312" s="243" t="s">
        <v>19</v>
      </c>
      <c r="F312" s="244" t="s">
        <v>547</v>
      </c>
      <c r="G312" s="242"/>
      <c r="H312" s="245">
        <v>1039.8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167</v>
      </c>
      <c r="AU312" s="251" t="s">
        <v>81</v>
      </c>
      <c r="AV312" s="14" t="s">
        <v>81</v>
      </c>
      <c r="AW312" s="14" t="s">
        <v>33</v>
      </c>
      <c r="AX312" s="14" t="s">
        <v>79</v>
      </c>
      <c r="AY312" s="251" t="s">
        <v>155</v>
      </c>
    </row>
    <row r="313" s="2" customFormat="1" ht="24.15" customHeight="1">
      <c r="A313" s="38"/>
      <c r="B313" s="39"/>
      <c r="C313" s="264" t="s">
        <v>548</v>
      </c>
      <c r="D313" s="264" t="s">
        <v>331</v>
      </c>
      <c r="E313" s="265" t="s">
        <v>549</v>
      </c>
      <c r="F313" s="266" t="s">
        <v>550</v>
      </c>
      <c r="G313" s="267" t="s">
        <v>176</v>
      </c>
      <c r="H313" s="268">
        <v>1143.78</v>
      </c>
      <c r="I313" s="269"/>
      <c r="J313" s="270">
        <f>ROUND(I313*H313,2)</f>
        <v>0</v>
      </c>
      <c r="K313" s="266" t="s">
        <v>162</v>
      </c>
      <c r="L313" s="271"/>
      <c r="M313" s="272" t="s">
        <v>19</v>
      </c>
      <c r="N313" s="273" t="s">
        <v>43</v>
      </c>
      <c r="O313" s="84"/>
      <c r="P313" s="221">
        <f>O313*H313</f>
        <v>0</v>
      </c>
      <c r="Q313" s="221">
        <v>0.00050000000000000001</v>
      </c>
      <c r="R313" s="221">
        <f>Q313*H313</f>
        <v>0.57189000000000001</v>
      </c>
      <c r="S313" s="221">
        <v>0</v>
      </c>
      <c r="T313" s="222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3" t="s">
        <v>334</v>
      </c>
      <c r="AT313" s="223" t="s">
        <v>331</v>
      </c>
      <c r="AU313" s="223" t="s">
        <v>81</v>
      </c>
      <c r="AY313" s="17" t="s">
        <v>155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79</v>
      </c>
      <c r="BK313" s="224">
        <f>ROUND(I313*H313,2)</f>
        <v>0</v>
      </c>
      <c r="BL313" s="17" t="s">
        <v>262</v>
      </c>
      <c r="BM313" s="223" t="s">
        <v>551</v>
      </c>
    </row>
    <row r="314" s="14" customFormat="1">
      <c r="A314" s="14"/>
      <c r="B314" s="241"/>
      <c r="C314" s="242"/>
      <c r="D314" s="232" t="s">
        <v>167</v>
      </c>
      <c r="E314" s="243" t="s">
        <v>19</v>
      </c>
      <c r="F314" s="244" t="s">
        <v>552</v>
      </c>
      <c r="G314" s="242"/>
      <c r="H314" s="245">
        <v>1143.78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167</v>
      </c>
      <c r="AU314" s="251" t="s">
        <v>81</v>
      </c>
      <c r="AV314" s="14" t="s">
        <v>81</v>
      </c>
      <c r="AW314" s="14" t="s">
        <v>33</v>
      </c>
      <c r="AX314" s="14" t="s">
        <v>79</v>
      </c>
      <c r="AY314" s="251" t="s">
        <v>155</v>
      </c>
    </row>
    <row r="315" s="2" customFormat="1" ht="49.05" customHeight="1">
      <c r="A315" s="38"/>
      <c r="B315" s="39"/>
      <c r="C315" s="212" t="s">
        <v>553</v>
      </c>
      <c r="D315" s="212" t="s">
        <v>158</v>
      </c>
      <c r="E315" s="213" t="s">
        <v>554</v>
      </c>
      <c r="F315" s="214" t="s">
        <v>555</v>
      </c>
      <c r="G315" s="215" t="s">
        <v>340</v>
      </c>
      <c r="H315" s="274"/>
      <c r="I315" s="217"/>
      <c r="J315" s="218">
        <f>ROUND(I315*H315,2)</f>
        <v>0</v>
      </c>
      <c r="K315" s="214" t="s">
        <v>162</v>
      </c>
      <c r="L315" s="44"/>
      <c r="M315" s="219" t="s">
        <v>19</v>
      </c>
      <c r="N315" s="220" t="s">
        <v>43</v>
      </c>
      <c r="O315" s="84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3" t="s">
        <v>262</v>
      </c>
      <c r="AT315" s="223" t="s">
        <v>158</v>
      </c>
      <c r="AU315" s="223" t="s">
        <v>81</v>
      </c>
      <c r="AY315" s="17" t="s">
        <v>155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7" t="s">
        <v>79</v>
      </c>
      <c r="BK315" s="224">
        <f>ROUND(I315*H315,2)</f>
        <v>0</v>
      </c>
      <c r="BL315" s="17" t="s">
        <v>262</v>
      </c>
      <c r="BM315" s="223" t="s">
        <v>556</v>
      </c>
    </row>
    <row r="316" s="2" customFormat="1">
      <c r="A316" s="38"/>
      <c r="B316" s="39"/>
      <c r="C316" s="40"/>
      <c r="D316" s="225" t="s">
        <v>165</v>
      </c>
      <c r="E316" s="40"/>
      <c r="F316" s="226" t="s">
        <v>557</v>
      </c>
      <c r="G316" s="40"/>
      <c r="H316" s="40"/>
      <c r="I316" s="227"/>
      <c r="J316" s="40"/>
      <c r="K316" s="40"/>
      <c r="L316" s="44"/>
      <c r="M316" s="228"/>
      <c r="N316" s="229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165</v>
      </c>
      <c r="AU316" s="17" t="s">
        <v>81</v>
      </c>
    </row>
    <row r="317" s="12" customFormat="1" ht="22.8" customHeight="1">
      <c r="A317" s="12"/>
      <c r="B317" s="196"/>
      <c r="C317" s="197"/>
      <c r="D317" s="198" t="s">
        <v>71</v>
      </c>
      <c r="E317" s="210" t="s">
        <v>558</v>
      </c>
      <c r="F317" s="210" t="s">
        <v>559</v>
      </c>
      <c r="G317" s="197"/>
      <c r="H317" s="197"/>
      <c r="I317" s="200"/>
      <c r="J317" s="211">
        <f>BK317</f>
        <v>0</v>
      </c>
      <c r="K317" s="197"/>
      <c r="L317" s="202"/>
      <c r="M317" s="203"/>
      <c r="N317" s="204"/>
      <c r="O317" s="204"/>
      <c r="P317" s="205">
        <f>SUM(P318:P328)</f>
        <v>0</v>
      </c>
      <c r="Q317" s="204"/>
      <c r="R317" s="205">
        <f>SUM(R318:R328)</f>
        <v>0.18488168999999999</v>
      </c>
      <c r="S317" s="204"/>
      <c r="T317" s="206">
        <f>SUM(T318:T328)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7" t="s">
        <v>81</v>
      </c>
      <c r="AT317" s="208" t="s">
        <v>71</v>
      </c>
      <c r="AU317" s="208" t="s">
        <v>79</v>
      </c>
      <c r="AY317" s="207" t="s">
        <v>155</v>
      </c>
      <c r="BK317" s="209">
        <f>SUM(BK318:BK328)</f>
        <v>0</v>
      </c>
    </row>
    <row r="318" s="2" customFormat="1" ht="24.15" customHeight="1">
      <c r="A318" s="38"/>
      <c r="B318" s="39"/>
      <c r="C318" s="212" t="s">
        <v>560</v>
      </c>
      <c r="D318" s="212" t="s">
        <v>158</v>
      </c>
      <c r="E318" s="213" t="s">
        <v>561</v>
      </c>
      <c r="F318" s="214" t="s">
        <v>562</v>
      </c>
      <c r="G318" s="215" t="s">
        <v>161</v>
      </c>
      <c r="H318" s="216">
        <v>7.29</v>
      </c>
      <c r="I318" s="217"/>
      <c r="J318" s="218">
        <f>ROUND(I318*H318,2)</f>
        <v>0</v>
      </c>
      <c r="K318" s="214" t="s">
        <v>162</v>
      </c>
      <c r="L318" s="44"/>
      <c r="M318" s="219" t="s">
        <v>19</v>
      </c>
      <c r="N318" s="220" t="s">
        <v>43</v>
      </c>
      <c r="O318" s="84"/>
      <c r="P318" s="221">
        <f>O318*H318</f>
        <v>0</v>
      </c>
      <c r="Q318" s="221">
        <v>0.00029999999999999997</v>
      </c>
      <c r="R318" s="221">
        <f>Q318*H318</f>
        <v>0.0021869999999999997</v>
      </c>
      <c r="S318" s="221">
        <v>0</v>
      </c>
      <c r="T318" s="22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3" t="s">
        <v>262</v>
      </c>
      <c r="AT318" s="223" t="s">
        <v>158</v>
      </c>
      <c r="AU318" s="223" t="s">
        <v>81</v>
      </c>
      <c r="AY318" s="17" t="s">
        <v>155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7" t="s">
        <v>79</v>
      </c>
      <c r="BK318" s="224">
        <f>ROUND(I318*H318,2)</f>
        <v>0</v>
      </c>
      <c r="BL318" s="17" t="s">
        <v>262</v>
      </c>
      <c r="BM318" s="223" t="s">
        <v>563</v>
      </c>
    </row>
    <row r="319" s="2" customFormat="1">
      <c r="A319" s="38"/>
      <c r="B319" s="39"/>
      <c r="C319" s="40"/>
      <c r="D319" s="225" t="s">
        <v>165</v>
      </c>
      <c r="E319" s="40"/>
      <c r="F319" s="226" t="s">
        <v>564</v>
      </c>
      <c r="G319" s="40"/>
      <c r="H319" s="40"/>
      <c r="I319" s="227"/>
      <c r="J319" s="40"/>
      <c r="K319" s="40"/>
      <c r="L319" s="44"/>
      <c r="M319" s="228"/>
      <c r="N319" s="229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165</v>
      </c>
      <c r="AU319" s="17" t="s">
        <v>81</v>
      </c>
    </row>
    <row r="320" s="13" customFormat="1">
      <c r="A320" s="13"/>
      <c r="B320" s="230"/>
      <c r="C320" s="231"/>
      <c r="D320" s="232" t="s">
        <v>167</v>
      </c>
      <c r="E320" s="233" t="s">
        <v>19</v>
      </c>
      <c r="F320" s="234" t="s">
        <v>486</v>
      </c>
      <c r="G320" s="231"/>
      <c r="H320" s="233" t="s">
        <v>19</v>
      </c>
      <c r="I320" s="235"/>
      <c r="J320" s="231"/>
      <c r="K320" s="231"/>
      <c r="L320" s="236"/>
      <c r="M320" s="237"/>
      <c r="N320" s="238"/>
      <c r="O320" s="238"/>
      <c r="P320" s="238"/>
      <c r="Q320" s="238"/>
      <c r="R320" s="238"/>
      <c r="S320" s="238"/>
      <c r="T320" s="239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0" t="s">
        <v>167</v>
      </c>
      <c r="AU320" s="240" t="s">
        <v>81</v>
      </c>
      <c r="AV320" s="13" t="s">
        <v>79</v>
      </c>
      <c r="AW320" s="13" t="s">
        <v>33</v>
      </c>
      <c r="AX320" s="13" t="s">
        <v>72</v>
      </c>
      <c r="AY320" s="240" t="s">
        <v>155</v>
      </c>
    </row>
    <row r="321" s="14" customFormat="1">
      <c r="A321" s="14"/>
      <c r="B321" s="241"/>
      <c r="C321" s="242"/>
      <c r="D321" s="232" t="s">
        <v>167</v>
      </c>
      <c r="E321" s="243" t="s">
        <v>19</v>
      </c>
      <c r="F321" s="244" t="s">
        <v>250</v>
      </c>
      <c r="G321" s="242"/>
      <c r="H321" s="245">
        <v>7.29</v>
      </c>
      <c r="I321" s="246"/>
      <c r="J321" s="242"/>
      <c r="K321" s="242"/>
      <c r="L321" s="247"/>
      <c r="M321" s="248"/>
      <c r="N321" s="249"/>
      <c r="O321" s="249"/>
      <c r="P321" s="249"/>
      <c r="Q321" s="249"/>
      <c r="R321" s="249"/>
      <c r="S321" s="249"/>
      <c r="T321" s="250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1" t="s">
        <v>167</v>
      </c>
      <c r="AU321" s="251" t="s">
        <v>81</v>
      </c>
      <c r="AV321" s="14" t="s">
        <v>81</v>
      </c>
      <c r="AW321" s="14" t="s">
        <v>33</v>
      </c>
      <c r="AX321" s="14" t="s">
        <v>79</v>
      </c>
      <c r="AY321" s="251" t="s">
        <v>155</v>
      </c>
    </row>
    <row r="322" s="2" customFormat="1" ht="37.8" customHeight="1">
      <c r="A322" s="38"/>
      <c r="B322" s="39"/>
      <c r="C322" s="212" t="s">
        <v>565</v>
      </c>
      <c r="D322" s="212" t="s">
        <v>158</v>
      </c>
      <c r="E322" s="213" t="s">
        <v>566</v>
      </c>
      <c r="F322" s="214" t="s">
        <v>567</v>
      </c>
      <c r="G322" s="215" t="s">
        <v>161</v>
      </c>
      <c r="H322" s="216">
        <v>7.29</v>
      </c>
      <c r="I322" s="217"/>
      <c r="J322" s="218">
        <f>ROUND(I322*H322,2)</f>
        <v>0</v>
      </c>
      <c r="K322" s="214" t="s">
        <v>162</v>
      </c>
      <c r="L322" s="44"/>
      <c r="M322" s="219" t="s">
        <v>19</v>
      </c>
      <c r="N322" s="220" t="s">
        <v>43</v>
      </c>
      <c r="O322" s="84"/>
      <c r="P322" s="221">
        <f>O322*H322</f>
        <v>0</v>
      </c>
      <c r="Q322" s="221">
        <v>0.0055799999999999999</v>
      </c>
      <c r="R322" s="221">
        <f>Q322*H322</f>
        <v>0.040678199999999998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262</v>
      </c>
      <c r="AT322" s="223" t="s">
        <v>158</v>
      </c>
      <c r="AU322" s="223" t="s">
        <v>81</v>
      </c>
      <c r="AY322" s="17" t="s">
        <v>155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79</v>
      </c>
      <c r="BK322" s="224">
        <f>ROUND(I322*H322,2)</f>
        <v>0</v>
      </c>
      <c r="BL322" s="17" t="s">
        <v>262</v>
      </c>
      <c r="BM322" s="223" t="s">
        <v>568</v>
      </c>
    </row>
    <row r="323" s="2" customFormat="1">
      <c r="A323" s="38"/>
      <c r="B323" s="39"/>
      <c r="C323" s="40"/>
      <c r="D323" s="225" t="s">
        <v>165</v>
      </c>
      <c r="E323" s="40"/>
      <c r="F323" s="226" t="s">
        <v>569</v>
      </c>
      <c r="G323" s="40"/>
      <c r="H323" s="40"/>
      <c r="I323" s="227"/>
      <c r="J323" s="40"/>
      <c r="K323" s="40"/>
      <c r="L323" s="44"/>
      <c r="M323" s="228"/>
      <c r="N323" s="229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165</v>
      </c>
      <c r="AU323" s="17" t="s">
        <v>81</v>
      </c>
    </row>
    <row r="324" s="14" customFormat="1">
      <c r="A324" s="14"/>
      <c r="B324" s="241"/>
      <c r="C324" s="242"/>
      <c r="D324" s="232" t="s">
        <v>167</v>
      </c>
      <c r="E324" s="243" t="s">
        <v>19</v>
      </c>
      <c r="F324" s="244" t="s">
        <v>570</v>
      </c>
      <c r="G324" s="242"/>
      <c r="H324" s="245">
        <v>7.29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167</v>
      </c>
      <c r="AU324" s="251" t="s">
        <v>81</v>
      </c>
      <c r="AV324" s="14" t="s">
        <v>81</v>
      </c>
      <c r="AW324" s="14" t="s">
        <v>33</v>
      </c>
      <c r="AX324" s="14" t="s">
        <v>79</v>
      </c>
      <c r="AY324" s="251" t="s">
        <v>155</v>
      </c>
    </row>
    <row r="325" s="2" customFormat="1" ht="24.15" customHeight="1">
      <c r="A325" s="38"/>
      <c r="B325" s="39"/>
      <c r="C325" s="264" t="s">
        <v>571</v>
      </c>
      <c r="D325" s="264" t="s">
        <v>331</v>
      </c>
      <c r="E325" s="265" t="s">
        <v>572</v>
      </c>
      <c r="F325" s="266" t="s">
        <v>573</v>
      </c>
      <c r="G325" s="267" t="s">
        <v>161</v>
      </c>
      <c r="H325" s="268">
        <v>8.0190000000000001</v>
      </c>
      <c r="I325" s="269"/>
      <c r="J325" s="270">
        <f>ROUND(I325*H325,2)</f>
        <v>0</v>
      </c>
      <c r="K325" s="266" t="s">
        <v>162</v>
      </c>
      <c r="L325" s="271"/>
      <c r="M325" s="272" t="s">
        <v>19</v>
      </c>
      <c r="N325" s="273" t="s">
        <v>43</v>
      </c>
      <c r="O325" s="84"/>
      <c r="P325" s="221">
        <f>O325*H325</f>
        <v>0</v>
      </c>
      <c r="Q325" s="221">
        <v>0.01771</v>
      </c>
      <c r="R325" s="221">
        <f>Q325*H325</f>
        <v>0.14201649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334</v>
      </c>
      <c r="AT325" s="223" t="s">
        <v>331</v>
      </c>
      <c r="AU325" s="223" t="s">
        <v>81</v>
      </c>
      <c r="AY325" s="17" t="s">
        <v>155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79</v>
      </c>
      <c r="BK325" s="224">
        <f>ROUND(I325*H325,2)</f>
        <v>0</v>
      </c>
      <c r="BL325" s="17" t="s">
        <v>262</v>
      </c>
      <c r="BM325" s="223" t="s">
        <v>574</v>
      </c>
    </row>
    <row r="326" s="14" customFormat="1">
      <c r="A326" s="14"/>
      <c r="B326" s="241"/>
      <c r="C326" s="242"/>
      <c r="D326" s="232" t="s">
        <v>167</v>
      </c>
      <c r="E326" s="243" t="s">
        <v>19</v>
      </c>
      <c r="F326" s="244" t="s">
        <v>575</v>
      </c>
      <c r="G326" s="242"/>
      <c r="H326" s="245">
        <v>8.0190000000000001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167</v>
      </c>
      <c r="AU326" s="251" t="s">
        <v>81</v>
      </c>
      <c r="AV326" s="14" t="s">
        <v>81</v>
      </c>
      <c r="AW326" s="14" t="s">
        <v>33</v>
      </c>
      <c r="AX326" s="14" t="s">
        <v>79</v>
      </c>
      <c r="AY326" s="251" t="s">
        <v>155</v>
      </c>
    </row>
    <row r="327" s="2" customFormat="1" ht="49.05" customHeight="1">
      <c r="A327" s="38"/>
      <c r="B327" s="39"/>
      <c r="C327" s="212" t="s">
        <v>576</v>
      </c>
      <c r="D327" s="212" t="s">
        <v>158</v>
      </c>
      <c r="E327" s="213" t="s">
        <v>577</v>
      </c>
      <c r="F327" s="214" t="s">
        <v>578</v>
      </c>
      <c r="G327" s="215" t="s">
        <v>340</v>
      </c>
      <c r="H327" s="274"/>
      <c r="I327" s="217"/>
      <c r="J327" s="218">
        <f>ROUND(I327*H327,2)</f>
        <v>0</v>
      </c>
      <c r="K327" s="214" t="s">
        <v>162</v>
      </c>
      <c r="L327" s="44"/>
      <c r="M327" s="219" t="s">
        <v>19</v>
      </c>
      <c r="N327" s="220" t="s">
        <v>43</v>
      </c>
      <c r="O327" s="84"/>
      <c r="P327" s="221">
        <f>O327*H327</f>
        <v>0</v>
      </c>
      <c r="Q327" s="221">
        <v>0</v>
      </c>
      <c r="R327" s="221">
        <f>Q327*H327</f>
        <v>0</v>
      </c>
      <c r="S327" s="221">
        <v>0</v>
      </c>
      <c r="T327" s="22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3" t="s">
        <v>262</v>
      </c>
      <c r="AT327" s="223" t="s">
        <v>158</v>
      </c>
      <c r="AU327" s="223" t="s">
        <v>81</v>
      </c>
      <c r="AY327" s="17" t="s">
        <v>155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7" t="s">
        <v>79</v>
      </c>
      <c r="BK327" s="224">
        <f>ROUND(I327*H327,2)</f>
        <v>0</v>
      </c>
      <c r="BL327" s="17" t="s">
        <v>262</v>
      </c>
      <c r="BM327" s="223" t="s">
        <v>579</v>
      </c>
    </row>
    <row r="328" s="2" customFormat="1">
      <c r="A328" s="38"/>
      <c r="B328" s="39"/>
      <c r="C328" s="40"/>
      <c r="D328" s="225" t="s">
        <v>165</v>
      </c>
      <c r="E328" s="40"/>
      <c r="F328" s="226" t="s">
        <v>580</v>
      </c>
      <c r="G328" s="40"/>
      <c r="H328" s="40"/>
      <c r="I328" s="227"/>
      <c r="J328" s="40"/>
      <c r="K328" s="40"/>
      <c r="L328" s="44"/>
      <c r="M328" s="228"/>
      <c r="N328" s="229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165</v>
      </c>
      <c r="AU328" s="17" t="s">
        <v>81</v>
      </c>
    </row>
    <row r="329" s="12" customFormat="1" ht="22.8" customHeight="1">
      <c r="A329" s="12"/>
      <c r="B329" s="196"/>
      <c r="C329" s="197"/>
      <c r="D329" s="198" t="s">
        <v>71</v>
      </c>
      <c r="E329" s="210" t="s">
        <v>581</v>
      </c>
      <c r="F329" s="210" t="s">
        <v>582</v>
      </c>
      <c r="G329" s="197"/>
      <c r="H329" s="197"/>
      <c r="I329" s="200"/>
      <c r="J329" s="211">
        <f>BK329</f>
        <v>0</v>
      </c>
      <c r="K329" s="197"/>
      <c r="L329" s="202"/>
      <c r="M329" s="203"/>
      <c r="N329" s="204"/>
      <c r="O329" s="204"/>
      <c r="P329" s="205">
        <f>SUM(P330:P337)</f>
        <v>0</v>
      </c>
      <c r="Q329" s="204"/>
      <c r="R329" s="205">
        <f>SUM(R330:R337)</f>
        <v>0.0045000000000000005</v>
      </c>
      <c r="S329" s="204"/>
      <c r="T329" s="206">
        <f>SUM(T330:T337)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7" t="s">
        <v>81</v>
      </c>
      <c r="AT329" s="208" t="s">
        <v>71</v>
      </c>
      <c r="AU329" s="208" t="s">
        <v>79</v>
      </c>
      <c r="AY329" s="207" t="s">
        <v>155</v>
      </c>
      <c r="BK329" s="209">
        <f>SUM(BK330:BK337)</f>
        <v>0</v>
      </c>
    </row>
    <row r="330" s="2" customFormat="1" ht="24.15" customHeight="1">
      <c r="A330" s="38"/>
      <c r="B330" s="39"/>
      <c r="C330" s="212" t="s">
        <v>583</v>
      </c>
      <c r="D330" s="212" t="s">
        <v>158</v>
      </c>
      <c r="E330" s="213" t="s">
        <v>584</v>
      </c>
      <c r="F330" s="214" t="s">
        <v>585</v>
      </c>
      <c r="G330" s="215" t="s">
        <v>161</v>
      </c>
      <c r="H330" s="216">
        <v>15</v>
      </c>
      <c r="I330" s="217"/>
      <c r="J330" s="218">
        <f>ROUND(I330*H330,2)</f>
        <v>0</v>
      </c>
      <c r="K330" s="214" t="s">
        <v>162</v>
      </c>
      <c r="L330" s="44"/>
      <c r="M330" s="219" t="s">
        <v>19</v>
      </c>
      <c r="N330" s="220" t="s">
        <v>43</v>
      </c>
      <c r="O330" s="84"/>
      <c r="P330" s="221">
        <f>O330*H330</f>
        <v>0</v>
      </c>
      <c r="Q330" s="221">
        <v>6.0000000000000002E-05</v>
      </c>
      <c r="R330" s="221">
        <f>Q330*H330</f>
        <v>0.00089999999999999998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262</v>
      </c>
      <c r="AT330" s="223" t="s">
        <v>158</v>
      </c>
      <c r="AU330" s="223" t="s">
        <v>81</v>
      </c>
      <c r="AY330" s="17" t="s">
        <v>155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79</v>
      </c>
      <c r="BK330" s="224">
        <f>ROUND(I330*H330,2)</f>
        <v>0</v>
      </c>
      <c r="BL330" s="17" t="s">
        <v>262</v>
      </c>
      <c r="BM330" s="223" t="s">
        <v>586</v>
      </c>
    </row>
    <row r="331" s="2" customFormat="1">
      <c r="A331" s="38"/>
      <c r="B331" s="39"/>
      <c r="C331" s="40"/>
      <c r="D331" s="225" t="s">
        <v>165</v>
      </c>
      <c r="E331" s="40"/>
      <c r="F331" s="226" t="s">
        <v>587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165</v>
      </c>
      <c r="AU331" s="17" t="s">
        <v>81</v>
      </c>
    </row>
    <row r="332" s="13" customFormat="1">
      <c r="A332" s="13"/>
      <c r="B332" s="230"/>
      <c r="C332" s="231"/>
      <c r="D332" s="232" t="s">
        <v>167</v>
      </c>
      <c r="E332" s="233" t="s">
        <v>19</v>
      </c>
      <c r="F332" s="234" t="s">
        <v>588</v>
      </c>
      <c r="G332" s="231"/>
      <c r="H332" s="233" t="s">
        <v>19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167</v>
      </c>
      <c r="AU332" s="240" t="s">
        <v>81</v>
      </c>
      <c r="AV332" s="13" t="s">
        <v>79</v>
      </c>
      <c r="AW332" s="13" t="s">
        <v>33</v>
      </c>
      <c r="AX332" s="13" t="s">
        <v>72</v>
      </c>
      <c r="AY332" s="240" t="s">
        <v>155</v>
      </c>
    </row>
    <row r="333" s="14" customFormat="1">
      <c r="A333" s="14"/>
      <c r="B333" s="241"/>
      <c r="C333" s="242"/>
      <c r="D333" s="232" t="s">
        <v>167</v>
      </c>
      <c r="E333" s="243" t="s">
        <v>19</v>
      </c>
      <c r="F333" s="244" t="s">
        <v>589</v>
      </c>
      <c r="G333" s="242"/>
      <c r="H333" s="245">
        <v>15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167</v>
      </c>
      <c r="AU333" s="251" t="s">
        <v>81</v>
      </c>
      <c r="AV333" s="14" t="s">
        <v>81</v>
      </c>
      <c r="AW333" s="14" t="s">
        <v>33</v>
      </c>
      <c r="AX333" s="14" t="s">
        <v>79</v>
      </c>
      <c r="AY333" s="251" t="s">
        <v>155</v>
      </c>
    </row>
    <row r="334" s="2" customFormat="1" ht="24.15" customHeight="1">
      <c r="A334" s="38"/>
      <c r="B334" s="39"/>
      <c r="C334" s="212" t="s">
        <v>590</v>
      </c>
      <c r="D334" s="212" t="s">
        <v>158</v>
      </c>
      <c r="E334" s="213" t="s">
        <v>591</v>
      </c>
      <c r="F334" s="214" t="s">
        <v>592</v>
      </c>
      <c r="G334" s="215" t="s">
        <v>161</v>
      </c>
      <c r="H334" s="216">
        <v>15</v>
      </c>
      <c r="I334" s="217"/>
      <c r="J334" s="218">
        <f>ROUND(I334*H334,2)</f>
        <v>0</v>
      </c>
      <c r="K334" s="214" t="s">
        <v>162</v>
      </c>
      <c r="L334" s="44"/>
      <c r="M334" s="219" t="s">
        <v>19</v>
      </c>
      <c r="N334" s="220" t="s">
        <v>43</v>
      </c>
      <c r="O334" s="84"/>
      <c r="P334" s="221">
        <f>O334*H334</f>
        <v>0</v>
      </c>
      <c r="Q334" s="221">
        <v>0.00012</v>
      </c>
      <c r="R334" s="221">
        <f>Q334*H334</f>
        <v>0.0018</v>
      </c>
      <c r="S334" s="221">
        <v>0</v>
      </c>
      <c r="T334" s="22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3" t="s">
        <v>262</v>
      </c>
      <c r="AT334" s="223" t="s">
        <v>158</v>
      </c>
      <c r="AU334" s="223" t="s">
        <v>81</v>
      </c>
      <c r="AY334" s="17" t="s">
        <v>155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79</v>
      </c>
      <c r="BK334" s="224">
        <f>ROUND(I334*H334,2)</f>
        <v>0</v>
      </c>
      <c r="BL334" s="17" t="s">
        <v>262</v>
      </c>
      <c r="BM334" s="223" t="s">
        <v>593</v>
      </c>
    </row>
    <row r="335" s="2" customFormat="1">
      <c r="A335" s="38"/>
      <c r="B335" s="39"/>
      <c r="C335" s="40"/>
      <c r="D335" s="225" t="s">
        <v>165</v>
      </c>
      <c r="E335" s="40"/>
      <c r="F335" s="226" t="s">
        <v>594</v>
      </c>
      <c r="G335" s="40"/>
      <c r="H335" s="40"/>
      <c r="I335" s="227"/>
      <c r="J335" s="40"/>
      <c r="K335" s="40"/>
      <c r="L335" s="44"/>
      <c r="M335" s="228"/>
      <c r="N335" s="229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165</v>
      </c>
      <c r="AU335" s="17" t="s">
        <v>81</v>
      </c>
    </row>
    <row r="336" s="2" customFormat="1" ht="24.15" customHeight="1">
      <c r="A336" s="38"/>
      <c r="B336" s="39"/>
      <c r="C336" s="212" t="s">
        <v>595</v>
      </c>
      <c r="D336" s="212" t="s">
        <v>158</v>
      </c>
      <c r="E336" s="213" t="s">
        <v>596</v>
      </c>
      <c r="F336" s="214" t="s">
        <v>597</v>
      </c>
      <c r="G336" s="215" t="s">
        <v>161</v>
      </c>
      <c r="H336" s="216">
        <v>15</v>
      </c>
      <c r="I336" s="217"/>
      <c r="J336" s="218">
        <f>ROUND(I336*H336,2)</f>
        <v>0</v>
      </c>
      <c r="K336" s="214" t="s">
        <v>162</v>
      </c>
      <c r="L336" s="44"/>
      <c r="M336" s="219" t="s">
        <v>19</v>
      </c>
      <c r="N336" s="220" t="s">
        <v>43</v>
      </c>
      <c r="O336" s="84"/>
      <c r="P336" s="221">
        <f>O336*H336</f>
        <v>0</v>
      </c>
      <c r="Q336" s="221">
        <v>0.00012</v>
      </c>
      <c r="R336" s="221">
        <f>Q336*H336</f>
        <v>0.0018</v>
      </c>
      <c r="S336" s="221">
        <v>0</v>
      </c>
      <c r="T336" s="22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3" t="s">
        <v>262</v>
      </c>
      <c r="AT336" s="223" t="s">
        <v>158</v>
      </c>
      <c r="AU336" s="223" t="s">
        <v>81</v>
      </c>
      <c r="AY336" s="17" t="s">
        <v>155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7" t="s">
        <v>79</v>
      </c>
      <c r="BK336" s="224">
        <f>ROUND(I336*H336,2)</f>
        <v>0</v>
      </c>
      <c r="BL336" s="17" t="s">
        <v>262</v>
      </c>
      <c r="BM336" s="223" t="s">
        <v>598</v>
      </c>
    </row>
    <row r="337" s="2" customFormat="1">
      <c r="A337" s="38"/>
      <c r="B337" s="39"/>
      <c r="C337" s="40"/>
      <c r="D337" s="225" t="s">
        <v>165</v>
      </c>
      <c r="E337" s="40"/>
      <c r="F337" s="226" t="s">
        <v>599</v>
      </c>
      <c r="G337" s="40"/>
      <c r="H337" s="40"/>
      <c r="I337" s="227"/>
      <c r="J337" s="40"/>
      <c r="K337" s="40"/>
      <c r="L337" s="44"/>
      <c r="M337" s="228"/>
      <c r="N337" s="229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165</v>
      </c>
      <c r="AU337" s="17" t="s">
        <v>81</v>
      </c>
    </row>
    <row r="338" s="12" customFormat="1" ht="22.8" customHeight="1">
      <c r="A338" s="12"/>
      <c r="B338" s="196"/>
      <c r="C338" s="197"/>
      <c r="D338" s="198" t="s">
        <v>71</v>
      </c>
      <c r="E338" s="210" t="s">
        <v>600</v>
      </c>
      <c r="F338" s="210" t="s">
        <v>601</v>
      </c>
      <c r="G338" s="197"/>
      <c r="H338" s="197"/>
      <c r="I338" s="200"/>
      <c r="J338" s="211">
        <f>BK338</f>
        <v>0</v>
      </c>
      <c r="K338" s="197"/>
      <c r="L338" s="202"/>
      <c r="M338" s="203"/>
      <c r="N338" s="204"/>
      <c r="O338" s="204"/>
      <c r="P338" s="205">
        <f>SUM(P339:P368)</f>
        <v>0</v>
      </c>
      <c r="Q338" s="204"/>
      <c r="R338" s="205">
        <f>SUM(R339:R368)</f>
        <v>4.6502645999999999</v>
      </c>
      <c r="S338" s="204"/>
      <c r="T338" s="206">
        <f>SUM(T339:T368)</f>
        <v>0.95920324000000001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7" t="s">
        <v>81</v>
      </c>
      <c r="AT338" s="208" t="s">
        <v>71</v>
      </c>
      <c r="AU338" s="208" t="s">
        <v>79</v>
      </c>
      <c r="AY338" s="207" t="s">
        <v>155</v>
      </c>
      <c r="BK338" s="209">
        <f>SUM(BK339:BK368)</f>
        <v>0</v>
      </c>
    </row>
    <row r="339" s="2" customFormat="1" ht="24.15" customHeight="1">
      <c r="A339" s="38"/>
      <c r="B339" s="39"/>
      <c r="C339" s="212" t="s">
        <v>602</v>
      </c>
      <c r="D339" s="212" t="s">
        <v>158</v>
      </c>
      <c r="E339" s="213" t="s">
        <v>603</v>
      </c>
      <c r="F339" s="214" t="s">
        <v>604</v>
      </c>
      <c r="G339" s="215" t="s">
        <v>161</v>
      </c>
      <c r="H339" s="216">
        <v>3124.0659999999998</v>
      </c>
      <c r="I339" s="217"/>
      <c r="J339" s="218">
        <f>ROUND(I339*H339,2)</f>
        <v>0</v>
      </c>
      <c r="K339" s="214" t="s">
        <v>19</v>
      </c>
      <c r="L339" s="44"/>
      <c r="M339" s="219" t="s">
        <v>19</v>
      </c>
      <c r="N339" s="220" t="s">
        <v>43</v>
      </c>
      <c r="O339" s="84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3" t="s">
        <v>163</v>
      </c>
      <c r="AT339" s="223" t="s">
        <v>158</v>
      </c>
      <c r="AU339" s="223" t="s">
        <v>81</v>
      </c>
      <c r="AY339" s="17" t="s">
        <v>155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7" t="s">
        <v>79</v>
      </c>
      <c r="BK339" s="224">
        <f>ROUND(I339*H339,2)</f>
        <v>0</v>
      </c>
      <c r="BL339" s="17" t="s">
        <v>163</v>
      </c>
      <c r="BM339" s="223" t="s">
        <v>605</v>
      </c>
    </row>
    <row r="340" s="2" customFormat="1" ht="16.5" customHeight="1">
      <c r="A340" s="38"/>
      <c r="B340" s="39"/>
      <c r="C340" s="212" t="s">
        <v>606</v>
      </c>
      <c r="D340" s="212" t="s">
        <v>158</v>
      </c>
      <c r="E340" s="213" t="s">
        <v>607</v>
      </c>
      <c r="F340" s="214" t="s">
        <v>608</v>
      </c>
      <c r="G340" s="215" t="s">
        <v>161</v>
      </c>
      <c r="H340" s="216">
        <v>3094.2040000000002</v>
      </c>
      <c r="I340" s="217"/>
      <c r="J340" s="218">
        <f>ROUND(I340*H340,2)</f>
        <v>0</v>
      </c>
      <c r="K340" s="214" t="s">
        <v>162</v>
      </c>
      <c r="L340" s="44"/>
      <c r="M340" s="219" t="s">
        <v>19</v>
      </c>
      <c r="N340" s="220" t="s">
        <v>43</v>
      </c>
      <c r="O340" s="84"/>
      <c r="P340" s="221">
        <f>O340*H340</f>
        <v>0</v>
      </c>
      <c r="Q340" s="221">
        <v>0.001</v>
      </c>
      <c r="R340" s="221">
        <f>Q340*H340</f>
        <v>3.0942040000000004</v>
      </c>
      <c r="S340" s="221">
        <v>0.00031</v>
      </c>
      <c r="T340" s="222">
        <f>S340*H340</f>
        <v>0.95920324000000001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3" t="s">
        <v>262</v>
      </c>
      <c r="AT340" s="223" t="s">
        <v>158</v>
      </c>
      <c r="AU340" s="223" t="s">
        <v>81</v>
      </c>
      <c r="AY340" s="17" t="s">
        <v>155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7" t="s">
        <v>79</v>
      </c>
      <c r="BK340" s="224">
        <f>ROUND(I340*H340,2)</f>
        <v>0</v>
      </c>
      <c r="BL340" s="17" t="s">
        <v>262</v>
      </c>
      <c r="BM340" s="223" t="s">
        <v>609</v>
      </c>
    </row>
    <row r="341" s="2" customFormat="1">
      <c r="A341" s="38"/>
      <c r="B341" s="39"/>
      <c r="C341" s="40"/>
      <c r="D341" s="225" t="s">
        <v>165</v>
      </c>
      <c r="E341" s="40"/>
      <c r="F341" s="226" t="s">
        <v>610</v>
      </c>
      <c r="G341" s="40"/>
      <c r="H341" s="40"/>
      <c r="I341" s="227"/>
      <c r="J341" s="40"/>
      <c r="K341" s="40"/>
      <c r="L341" s="44"/>
      <c r="M341" s="228"/>
      <c r="N341" s="229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165</v>
      </c>
      <c r="AU341" s="17" t="s">
        <v>81</v>
      </c>
    </row>
    <row r="342" s="14" customFormat="1">
      <c r="A342" s="14"/>
      <c r="B342" s="241"/>
      <c r="C342" s="242"/>
      <c r="D342" s="232" t="s">
        <v>167</v>
      </c>
      <c r="E342" s="243" t="s">
        <v>19</v>
      </c>
      <c r="F342" s="244" t="s">
        <v>611</v>
      </c>
      <c r="G342" s="242"/>
      <c r="H342" s="245">
        <v>2781.4650000000001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167</v>
      </c>
      <c r="AU342" s="251" t="s">
        <v>81</v>
      </c>
      <c r="AV342" s="14" t="s">
        <v>81</v>
      </c>
      <c r="AW342" s="14" t="s">
        <v>33</v>
      </c>
      <c r="AX342" s="14" t="s">
        <v>72</v>
      </c>
      <c r="AY342" s="251" t="s">
        <v>155</v>
      </c>
    </row>
    <row r="343" s="13" customFormat="1">
      <c r="A343" s="13"/>
      <c r="B343" s="230"/>
      <c r="C343" s="231"/>
      <c r="D343" s="232" t="s">
        <v>167</v>
      </c>
      <c r="E343" s="233" t="s">
        <v>19</v>
      </c>
      <c r="F343" s="234" t="s">
        <v>612</v>
      </c>
      <c r="G343" s="231"/>
      <c r="H343" s="233" t="s">
        <v>19</v>
      </c>
      <c r="I343" s="235"/>
      <c r="J343" s="231"/>
      <c r="K343" s="231"/>
      <c r="L343" s="236"/>
      <c r="M343" s="237"/>
      <c r="N343" s="238"/>
      <c r="O343" s="238"/>
      <c r="P343" s="238"/>
      <c r="Q343" s="238"/>
      <c r="R343" s="238"/>
      <c r="S343" s="238"/>
      <c r="T343" s="23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0" t="s">
        <v>167</v>
      </c>
      <c r="AU343" s="240" t="s">
        <v>81</v>
      </c>
      <c r="AV343" s="13" t="s">
        <v>79</v>
      </c>
      <c r="AW343" s="13" t="s">
        <v>33</v>
      </c>
      <c r="AX343" s="13" t="s">
        <v>72</v>
      </c>
      <c r="AY343" s="240" t="s">
        <v>155</v>
      </c>
    </row>
    <row r="344" s="14" customFormat="1">
      <c r="A344" s="14"/>
      <c r="B344" s="241"/>
      <c r="C344" s="242"/>
      <c r="D344" s="232" t="s">
        <v>167</v>
      </c>
      <c r="E344" s="243" t="s">
        <v>19</v>
      </c>
      <c r="F344" s="244" t="s">
        <v>613</v>
      </c>
      <c r="G344" s="242"/>
      <c r="H344" s="245">
        <v>77.040000000000006</v>
      </c>
      <c r="I344" s="246"/>
      <c r="J344" s="242"/>
      <c r="K344" s="242"/>
      <c r="L344" s="247"/>
      <c r="M344" s="248"/>
      <c r="N344" s="249"/>
      <c r="O344" s="249"/>
      <c r="P344" s="249"/>
      <c r="Q344" s="249"/>
      <c r="R344" s="249"/>
      <c r="S344" s="249"/>
      <c r="T344" s="25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1" t="s">
        <v>167</v>
      </c>
      <c r="AU344" s="251" t="s">
        <v>81</v>
      </c>
      <c r="AV344" s="14" t="s">
        <v>81</v>
      </c>
      <c r="AW344" s="14" t="s">
        <v>33</v>
      </c>
      <c r="AX344" s="14" t="s">
        <v>72</v>
      </c>
      <c r="AY344" s="251" t="s">
        <v>155</v>
      </c>
    </row>
    <row r="345" s="13" customFormat="1">
      <c r="A345" s="13"/>
      <c r="B345" s="230"/>
      <c r="C345" s="231"/>
      <c r="D345" s="232" t="s">
        <v>167</v>
      </c>
      <c r="E345" s="233" t="s">
        <v>19</v>
      </c>
      <c r="F345" s="234" t="s">
        <v>614</v>
      </c>
      <c r="G345" s="231"/>
      <c r="H345" s="233" t="s">
        <v>19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167</v>
      </c>
      <c r="AU345" s="240" t="s">
        <v>81</v>
      </c>
      <c r="AV345" s="13" t="s">
        <v>79</v>
      </c>
      <c r="AW345" s="13" t="s">
        <v>33</v>
      </c>
      <c r="AX345" s="13" t="s">
        <v>72</v>
      </c>
      <c r="AY345" s="240" t="s">
        <v>155</v>
      </c>
    </row>
    <row r="346" s="14" customFormat="1">
      <c r="A346" s="14"/>
      <c r="B346" s="241"/>
      <c r="C346" s="242"/>
      <c r="D346" s="232" t="s">
        <v>167</v>
      </c>
      <c r="E346" s="243" t="s">
        <v>19</v>
      </c>
      <c r="F346" s="244" t="s">
        <v>615</v>
      </c>
      <c r="G346" s="242"/>
      <c r="H346" s="245">
        <v>164.03100000000001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167</v>
      </c>
      <c r="AU346" s="251" t="s">
        <v>81</v>
      </c>
      <c r="AV346" s="14" t="s">
        <v>81</v>
      </c>
      <c r="AW346" s="14" t="s">
        <v>33</v>
      </c>
      <c r="AX346" s="14" t="s">
        <v>72</v>
      </c>
      <c r="AY346" s="251" t="s">
        <v>155</v>
      </c>
    </row>
    <row r="347" s="13" customFormat="1">
      <c r="A347" s="13"/>
      <c r="B347" s="230"/>
      <c r="C347" s="231"/>
      <c r="D347" s="232" t="s">
        <v>167</v>
      </c>
      <c r="E347" s="233" t="s">
        <v>19</v>
      </c>
      <c r="F347" s="234" t="s">
        <v>616</v>
      </c>
      <c r="G347" s="231"/>
      <c r="H347" s="233" t="s">
        <v>19</v>
      </c>
      <c r="I347" s="235"/>
      <c r="J347" s="231"/>
      <c r="K347" s="231"/>
      <c r="L347" s="236"/>
      <c r="M347" s="237"/>
      <c r="N347" s="238"/>
      <c r="O347" s="238"/>
      <c r="P347" s="238"/>
      <c r="Q347" s="238"/>
      <c r="R347" s="238"/>
      <c r="S347" s="238"/>
      <c r="T347" s="23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0" t="s">
        <v>167</v>
      </c>
      <c r="AU347" s="240" t="s">
        <v>81</v>
      </c>
      <c r="AV347" s="13" t="s">
        <v>79</v>
      </c>
      <c r="AW347" s="13" t="s">
        <v>33</v>
      </c>
      <c r="AX347" s="13" t="s">
        <v>72</v>
      </c>
      <c r="AY347" s="240" t="s">
        <v>155</v>
      </c>
    </row>
    <row r="348" s="13" customFormat="1">
      <c r="A348" s="13"/>
      <c r="B348" s="230"/>
      <c r="C348" s="231"/>
      <c r="D348" s="232" t="s">
        <v>167</v>
      </c>
      <c r="E348" s="233" t="s">
        <v>19</v>
      </c>
      <c r="F348" s="234" t="s">
        <v>170</v>
      </c>
      <c r="G348" s="231"/>
      <c r="H348" s="233" t="s">
        <v>19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167</v>
      </c>
      <c r="AU348" s="240" t="s">
        <v>81</v>
      </c>
      <c r="AV348" s="13" t="s">
        <v>79</v>
      </c>
      <c r="AW348" s="13" t="s">
        <v>33</v>
      </c>
      <c r="AX348" s="13" t="s">
        <v>72</v>
      </c>
      <c r="AY348" s="240" t="s">
        <v>155</v>
      </c>
    </row>
    <row r="349" s="14" customFormat="1">
      <c r="A349" s="14"/>
      <c r="B349" s="241"/>
      <c r="C349" s="242"/>
      <c r="D349" s="232" t="s">
        <v>167</v>
      </c>
      <c r="E349" s="243" t="s">
        <v>19</v>
      </c>
      <c r="F349" s="244" t="s">
        <v>206</v>
      </c>
      <c r="G349" s="242"/>
      <c r="H349" s="245">
        <v>11.234999999999999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167</v>
      </c>
      <c r="AU349" s="251" t="s">
        <v>81</v>
      </c>
      <c r="AV349" s="14" t="s">
        <v>81</v>
      </c>
      <c r="AW349" s="14" t="s">
        <v>33</v>
      </c>
      <c r="AX349" s="14" t="s">
        <v>72</v>
      </c>
      <c r="AY349" s="251" t="s">
        <v>155</v>
      </c>
    </row>
    <row r="350" s="14" customFormat="1">
      <c r="A350" s="14"/>
      <c r="B350" s="241"/>
      <c r="C350" s="242"/>
      <c r="D350" s="232" t="s">
        <v>167</v>
      </c>
      <c r="E350" s="243" t="s">
        <v>19</v>
      </c>
      <c r="F350" s="244" t="s">
        <v>172</v>
      </c>
      <c r="G350" s="242"/>
      <c r="H350" s="245">
        <v>10.433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167</v>
      </c>
      <c r="AU350" s="251" t="s">
        <v>81</v>
      </c>
      <c r="AV350" s="14" t="s">
        <v>81</v>
      </c>
      <c r="AW350" s="14" t="s">
        <v>33</v>
      </c>
      <c r="AX350" s="14" t="s">
        <v>72</v>
      </c>
      <c r="AY350" s="251" t="s">
        <v>155</v>
      </c>
    </row>
    <row r="351" s="14" customFormat="1">
      <c r="A351" s="14"/>
      <c r="B351" s="241"/>
      <c r="C351" s="242"/>
      <c r="D351" s="232" t="s">
        <v>167</v>
      </c>
      <c r="E351" s="243" t="s">
        <v>19</v>
      </c>
      <c r="F351" s="244" t="s">
        <v>465</v>
      </c>
      <c r="G351" s="242"/>
      <c r="H351" s="245">
        <v>50</v>
      </c>
      <c r="I351" s="246"/>
      <c r="J351" s="242"/>
      <c r="K351" s="242"/>
      <c r="L351" s="247"/>
      <c r="M351" s="248"/>
      <c r="N351" s="249"/>
      <c r="O351" s="249"/>
      <c r="P351" s="249"/>
      <c r="Q351" s="249"/>
      <c r="R351" s="249"/>
      <c r="S351" s="249"/>
      <c r="T351" s="25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1" t="s">
        <v>167</v>
      </c>
      <c r="AU351" s="251" t="s">
        <v>81</v>
      </c>
      <c r="AV351" s="14" t="s">
        <v>81</v>
      </c>
      <c r="AW351" s="14" t="s">
        <v>33</v>
      </c>
      <c r="AX351" s="14" t="s">
        <v>72</v>
      </c>
      <c r="AY351" s="251" t="s">
        <v>155</v>
      </c>
    </row>
    <row r="352" s="15" customFormat="1">
      <c r="A352" s="15"/>
      <c r="B352" s="252"/>
      <c r="C352" s="253"/>
      <c r="D352" s="232" t="s">
        <v>167</v>
      </c>
      <c r="E352" s="254" t="s">
        <v>19</v>
      </c>
      <c r="F352" s="255" t="s">
        <v>173</v>
      </c>
      <c r="G352" s="253"/>
      <c r="H352" s="256">
        <v>3094.2040000000002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2" t="s">
        <v>167</v>
      </c>
      <c r="AU352" s="262" t="s">
        <v>81</v>
      </c>
      <c r="AV352" s="15" t="s">
        <v>163</v>
      </c>
      <c r="AW352" s="15" t="s">
        <v>33</v>
      </c>
      <c r="AX352" s="15" t="s">
        <v>79</v>
      </c>
      <c r="AY352" s="262" t="s">
        <v>155</v>
      </c>
    </row>
    <row r="353" s="2" customFormat="1" ht="33" customHeight="1">
      <c r="A353" s="38"/>
      <c r="B353" s="39"/>
      <c r="C353" s="212" t="s">
        <v>617</v>
      </c>
      <c r="D353" s="212" t="s">
        <v>158</v>
      </c>
      <c r="E353" s="213" t="s">
        <v>618</v>
      </c>
      <c r="F353" s="214" t="s">
        <v>619</v>
      </c>
      <c r="G353" s="215" t="s">
        <v>161</v>
      </c>
      <c r="H353" s="216">
        <v>3094.2040000000002</v>
      </c>
      <c r="I353" s="217"/>
      <c r="J353" s="218">
        <f>ROUND(I353*H353,2)</f>
        <v>0</v>
      </c>
      <c r="K353" s="214" t="s">
        <v>162</v>
      </c>
      <c r="L353" s="44"/>
      <c r="M353" s="219" t="s">
        <v>19</v>
      </c>
      <c r="N353" s="220" t="s">
        <v>43</v>
      </c>
      <c r="O353" s="84"/>
      <c r="P353" s="221">
        <f>O353*H353</f>
        <v>0</v>
      </c>
      <c r="Q353" s="221">
        <v>0.00020000000000000001</v>
      </c>
      <c r="R353" s="221">
        <f>Q353*H353</f>
        <v>0.61884080000000008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262</v>
      </c>
      <c r="AT353" s="223" t="s">
        <v>158</v>
      </c>
      <c r="AU353" s="223" t="s">
        <v>81</v>
      </c>
      <c r="AY353" s="17" t="s">
        <v>155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79</v>
      </c>
      <c r="BK353" s="224">
        <f>ROUND(I353*H353,2)</f>
        <v>0</v>
      </c>
      <c r="BL353" s="17" t="s">
        <v>262</v>
      </c>
      <c r="BM353" s="223" t="s">
        <v>620</v>
      </c>
    </row>
    <row r="354" s="2" customFormat="1">
      <c r="A354" s="38"/>
      <c r="B354" s="39"/>
      <c r="C354" s="40"/>
      <c r="D354" s="225" t="s">
        <v>165</v>
      </c>
      <c r="E354" s="40"/>
      <c r="F354" s="226" t="s">
        <v>621</v>
      </c>
      <c r="G354" s="40"/>
      <c r="H354" s="40"/>
      <c r="I354" s="227"/>
      <c r="J354" s="40"/>
      <c r="K354" s="40"/>
      <c r="L354" s="44"/>
      <c r="M354" s="228"/>
      <c r="N354" s="229"/>
      <c r="O354" s="84"/>
      <c r="P354" s="84"/>
      <c r="Q354" s="84"/>
      <c r="R354" s="84"/>
      <c r="S354" s="84"/>
      <c r="T354" s="85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165</v>
      </c>
      <c r="AU354" s="17" t="s">
        <v>81</v>
      </c>
    </row>
    <row r="355" s="14" customFormat="1">
      <c r="A355" s="14"/>
      <c r="B355" s="241"/>
      <c r="C355" s="242"/>
      <c r="D355" s="232" t="s">
        <v>167</v>
      </c>
      <c r="E355" s="243" t="s">
        <v>19</v>
      </c>
      <c r="F355" s="244" t="s">
        <v>611</v>
      </c>
      <c r="G355" s="242"/>
      <c r="H355" s="245">
        <v>2781.4650000000001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167</v>
      </c>
      <c r="AU355" s="251" t="s">
        <v>81</v>
      </c>
      <c r="AV355" s="14" t="s">
        <v>81</v>
      </c>
      <c r="AW355" s="14" t="s">
        <v>33</v>
      </c>
      <c r="AX355" s="14" t="s">
        <v>72</v>
      </c>
      <c r="AY355" s="251" t="s">
        <v>155</v>
      </c>
    </row>
    <row r="356" s="13" customFormat="1">
      <c r="A356" s="13"/>
      <c r="B356" s="230"/>
      <c r="C356" s="231"/>
      <c r="D356" s="232" t="s">
        <v>167</v>
      </c>
      <c r="E356" s="233" t="s">
        <v>19</v>
      </c>
      <c r="F356" s="234" t="s">
        <v>612</v>
      </c>
      <c r="G356" s="231"/>
      <c r="H356" s="233" t="s">
        <v>19</v>
      </c>
      <c r="I356" s="235"/>
      <c r="J356" s="231"/>
      <c r="K356" s="231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167</v>
      </c>
      <c r="AU356" s="240" t="s">
        <v>81</v>
      </c>
      <c r="AV356" s="13" t="s">
        <v>79</v>
      </c>
      <c r="AW356" s="13" t="s">
        <v>33</v>
      </c>
      <c r="AX356" s="13" t="s">
        <v>72</v>
      </c>
      <c r="AY356" s="240" t="s">
        <v>155</v>
      </c>
    </row>
    <row r="357" s="14" customFormat="1">
      <c r="A357" s="14"/>
      <c r="B357" s="241"/>
      <c r="C357" s="242"/>
      <c r="D357" s="232" t="s">
        <v>167</v>
      </c>
      <c r="E357" s="243" t="s">
        <v>19</v>
      </c>
      <c r="F357" s="244" t="s">
        <v>613</v>
      </c>
      <c r="G357" s="242"/>
      <c r="H357" s="245">
        <v>77.040000000000006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167</v>
      </c>
      <c r="AU357" s="251" t="s">
        <v>81</v>
      </c>
      <c r="AV357" s="14" t="s">
        <v>81</v>
      </c>
      <c r="AW357" s="14" t="s">
        <v>33</v>
      </c>
      <c r="AX357" s="14" t="s">
        <v>72</v>
      </c>
      <c r="AY357" s="251" t="s">
        <v>155</v>
      </c>
    </row>
    <row r="358" s="13" customFormat="1">
      <c r="A358" s="13"/>
      <c r="B358" s="230"/>
      <c r="C358" s="231"/>
      <c r="D358" s="232" t="s">
        <v>167</v>
      </c>
      <c r="E358" s="233" t="s">
        <v>19</v>
      </c>
      <c r="F358" s="234" t="s">
        <v>614</v>
      </c>
      <c r="G358" s="231"/>
      <c r="H358" s="233" t="s">
        <v>19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167</v>
      </c>
      <c r="AU358" s="240" t="s">
        <v>81</v>
      </c>
      <c r="AV358" s="13" t="s">
        <v>79</v>
      </c>
      <c r="AW358" s="13" t="s">
        <v>33</v>
      </c>
      <c r="AX358" s="13" t="s">
        <v>72</v>
      </c>
      <c r="AY358" s="240" t="s">
        <v>155</v>
      </c>
    </row>
    <row r="359" s="14" customFormat="1">
      <c r="A359" s="14"/>
      <c r="B359" s="241"/>
      <c r="C359" s="242"/>
      <c r="D359" s="232" t="s">
        <v>167</v>
      </c>
      <c r="E359" s="243" t="s">
        <v>19</v>
      </c>
      <c r="F359" s="244" t="s">
        <v>615</v>
      </c>
      <c r="G359" s="242"/>
      <c r="H359" s="245">
        <v>164.03100000000001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167</v>
      </c>
      <c r="AU359" s="251" t="s">
        <v>81</v>
      </c>
      <c r="AV359" s="14" t="s">
        <v>81</v>
      </c>
      <c r="AW359" s="14" t="s">
        <v>33</v>
      </c>
      <c r="AX359" s="14" t="s">
        <v>72</v>
      </c>
      <c r="AY359" s="251" t="s">
        <v>155</v>
      </c>
    </row>
    <row r="360" s="13" customFormat="1">
      <c r="A360" s="13"/>
      <c r="B360" s="230"/>
      <c r="C360" s="231"/>
      <c r="D360" s="232" t="s">
        <v>167</v>
      </c>
      <c r="E360" s="233" t="s">
        <v>19</v>
      </c>
      <c r="F360" s="234" t="s">
        <v>616</v>
      </c>
      <c r="G360" s="231"/>
      <c r="H360" s="233" t="s">
        <v>19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167</v>
      </c>
      <c r="AU360" s="240" t="s">
        <v>81</v>
      </c>
      <c r="AV360" s="13" t="s">
        <v>79</v>
      </c>
      <c r="AW360" s="13" t="s">
        <v>33</v>
      </c>
      <c r="AX360" s="13" t="s">
        <v>72</v>
      </c>
      <c r="AY360" s="240" t="s">
        <v>155</v>
      </c>
    </row>
    <row r="361" s="13" customFormat="1">
      <c r="A361" s="13"/>
      <c r="B361" s="230"/>
      <c r="C361" s="231"/>
      <c r="D361" s="232" t="s">
        <v>167</v>
      </c>
      <c r="E361" s="233" t="s">
        <v>19</v>
      </c>
      <c r="F361" s="234" t="s">
        <v>170</v>
      </c>
      <c r="G361" s="231"/>
      <c r="H361" s="233" t="s">
        <v>19</v>
      </c>
      <c r="I361" s="235"/>
      <c r="J361" s="231"/>
      <c r="K361" s="231"/>
      <c r="L361" s="236"/>
      <c r="M361" s="237"/>
      <c r="N361" s="238"/>
      <c r="O361" s="238"/>
      <c r="P361" s="238"/>
      <c r="Q361" s="238"/>
      <c r="R361" s="238"/>
      <c r="S361" s="238"/>
      <c r="T361" s="23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0" t="s">
        <v>167</v>
      </c>
      <c r="AU361" s="240" t="s">
        <v>81</v>
      </c>
      <c r="AV361" s="13" t="s">
        <v>79</v>
      </c>
      <c r="AW361" s="13" t="s">
        <v>33</v>
      </c>
      <c r="AX361" s="13" t="s">
        <v>72</v>
      </c>
      <c r="AY361" s="240" t="s">
        <v>155</v>
      </c>
    </row>
    <row r="362" s="14" customFormat="1">
      <c r="A362" s="14"/>
      <c r="B362" s="241"/>
      <c r="C362" s="242"/>
      <c r="D362" s="232" t="s">
        <v>167</v>
      </c>
      <c r="E362" s="243" t="s">
        <v>19</v>
      </c>
      <c r="F362" s="244" t="s">
        <v>206</v>
      </c>
      <c r="G362" s="242"/>
      <c r="H362" s="245">
        <v>11.234999999999999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1" t="s">
        <v>167</v>
      </c>
      <c r="AU362" s="251" t="s">
        <v>81</v>
      </c>
      <c r="AV362" s="14" t="s">
        <v>81</v>
      </c>
      <c r="AW362" s="14" t="s">
        <v>33</v>
      </c>
      <c r="AX362" s="14" t="s">
        <v>72</v>
      </c>
      <c r="AY362" s="251" t="s">
        <v>155</v>
      </c>
    </row>
    <row r="363" s="14" customFormat="1">
      <c r="A363" s="14"/>
      <c r="B363" s="241"/>
      <c r="C363" s="242"/>
      <c r="D363" s="232" t="s">
        <v>167</v>
      </c>
      <c r="E363" s="243" t="s">
        <v>19</v>
      </c>
      <c r="F363" s="244" t="s">
        <v>172</v>
      </c>
      <c r="G363" s="242"/>
      <c r="H363" s="245">
        <v>10.433</v>
      </c>
      <c r="I363" s="246"/>
      <c r="J363" s="242"/>
      <c r="K363" s="242"/>
      <c r="L363" s="247"/>
      <c r="M363" s="248"/>
      <c r="N363" s="249"/>
      <c r="O363" s="249"/>
      <c r="P363" s="249"/>
      <c r="Q363" s="249"/>
      <c r="R363" s="249"/>
      <c r="S363" s="249"/>
      <c r="T363" s="25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1" t="s">
        <v>167</v>
      </c>
      <c r="AU363" s="251" t="s">
        <v>81</v>
      </c>
      <c r="AV363" s="14" t="s">
        <v>81</v>
      </c>
      <c r="AW363" s="14" t="s">
        <v>33</v>
      </c>
      <c r="AX363" s="14" t="s">
        <v>72</v>
      </c>
      <c r="AY363" s="251" t="s">
        <v>155</v>
      </c>
    </row>
    <row r="364" s="14" customFormat="1">
      <c r="A364" s="14"/>
      <c r="B364" s="241"/>
      <c r="C364" s="242"/>
      <c r="D364" s="232" t="s">
        <v>167</v>
      </c>
      <c r="E364" s="243" t="s">
        <v>19</v>
      </c>
      <c r="F364" s="244" t="s">
        <v>465</v>
      </c>
      <c r="G364" s="242"/>
      <c r="H364" s="245">
        <v>50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167</v>
      </c>
      <c r="AU364" s="251" t="s">
        <v>81</v>
      </c>
      <c r="AV364" s="14" t="s">
        <v>81</v>
      </c>
      <c r="AW364" s="14" t="s">
        <v>33</v>
      </c>
      <c r="AX364" s="14" t="s">
        <v>72</v>
      </c>
      <c r="AY364" s="251" t="s">
        <v>155</v>
      </c>
    </row>
    <row r="365" s="15" customFormat="1">
      <c r="A365" s="15"/>
      <c r="B365" s="252"/>
      <c r="C365" s="253"/>
      <c r="D365" s="232" t="s">
        <v>167</v>
      </c>
      <c r="E365" s="254" t="s">
        <v>19</v>
      </c>
      <c r="F365" s="255" t="s">
        <v>173</v>
      </c>
      <c r="G365" s="253"/>
      <c r="H365" s="256">
        <v>3094.2040000000002</v>
      </c>
      <c r="I365" s="257"/>
      <c r="J365" s="253"/>
      <c r="K365" s="253"/>
      <c r="L365" s="258"/>
      <c r="M365" s="259"/>
      <c r="N365" s="260"/>
      <c r="O365" s="260"/>
      <c r="P365" s="260"/>
      <c r="Q365" s="260"/>
      <c r="R365" s="260"/>
      <c r="S365" s="260"/>
      <c r="T365" s="261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62" t="s">
        <v>167</v>
      </c>
      <c r="AU365" s="262" t="s">
        <v>81</v>
      </c>
      <c r="AV365" s="15" t="s">
        <v>163</v>
      </c>
      <c r="AW365" s="15" t="s">
        <v>33</v>
      </c>
      <c r="AX365" s="15" t="s">
        <v>79</v>
      </c>
      <c r="AY365" s="262" t="s">
        <v>155</v>
      </c>
    </row>
    <row r="366" s="2" customFormat="1" ht="37.8" customHeight="1">
      <c r="A366" s="38"/>
      <c r="B366" s="39"/>
      <c r="C366" s="212" t="s">
        <v>622</v>
      </c>
      <c r="D366" s="212" t="s">
        <v>158</v>
      </c>
      <c r="E366" s="213" t="s">
        <v>623</v>
      </c>
      <c r="F366" s="214" t="s">
        <v>624</v>
      </c>
      <c r="G366" s="215" t="s">
        <v>161</v>
      </c>
      <c r="H366" s="216">
        <v>3124.0659999999998</v>
      </c>
      <c r="I366" s="217"/>
      <c r="J366" s="218">
        <f>ROUND(I366*H366,2)</f>
        <v>0</v>
      </c>
      <c r="K366" s="214" t="s">
        <v>162</v>
      </c>
      <c r="L366" s="44"/>
      <c r="M366" s="219" t="s">
        <v>19</v>
      </c>
      <c r="N366" s="220" t="s">
        <v>43</v>
      </c>
      <c r="O366" s="84"/>
      <c r="P366" s="221">
        <f>O366*H366</f>
        <v>0</v>
      </c>
      <c r="Q366" s="221">
        <v>0.00029999999999999997</v>
      </c>
      <c r="R366" s="221">
        <f>Q366*H366</f>
        <v>0.93721979999999983</v>
      </c>
      <c r="S366" s="221">
        <v>0</v>
      </c>
      <c r="T366" s="222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3" t="s">
        <v>163</v>
      </c>
      <c r="AT366" s="223" t="s">
        <v>158</v>
      </c>
      <c r="AU366" s="223" t="s">
        <v>81</v>
      </c>
      <c r="AY366" s="17" t="s">
        <v>155</v>
      </c>
      <c r="BE366" s="224">
        <f>IF(N366="základní",J366,0)</f>
        <v>0</v>
      </c>
      <c r="BF366" s="224">
        <f>IF(N366="snížená",J366,0)</f>
        <v>0</v>
      </c>
      <c r="BG366" s="224">
        <f>IF(N366="zákl. přenesená",J366,0)</f>
        <v>0</v>
      </c>
      <c r="BH366" s="224">
        <f>IF(N366="sníž. přenesená",J366,0)</f>
        <v>0</v>
      </c>
      <c r="BI366" s="224">
        <f>IF(N366="nulová",J366,0)</f>
        <v>0</v>
      </c>
      <c r="BJ366" s="17" t="s">
        <v>79</v>
      </c>
      <c r="BK366" s="224">
        <f>ROUND(I366*H366,2)</f>
        <v>0</v>
      </c>
      <c r="BL366" s="17" t="s">
        <v>163</v>
      </c>
      <c r="BM366" s="223" t="s">
        <v>625</v>
      </c>
    </row>
    <row r="367" s="2" customFormat="1">
      <c r="A367" s="38"/>
      <c r="B367" s="39"/>
      <c r="C367" s="40"/>
      <c r="D367" s="225" t="s">
        <v>165</v>
      </c>
      <c r="E367" s="40"/>
      <c r="F367" s="226" t="s">
        <v>626</v>
      </c>
      <c r="G367" s="40"/>
      <c r="H367" s="40"/>
      <c r="I367" s="227"/>
      <c r="J367" s="40"/>
      <c r="K367" s="40"/>
      <c r="L367" s="44"/>
      <c r="M367" s="228"/>
      <c r="N367" s="229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165</v>
      </c>
      <c r="AU367" s="17" t="s">
        <v>81</v>
      </c>
    </row>
    <row r="368" s="14" customFormat="1">
      <c r="A368" s="14"/>
      <c r="B368" s="241"/>
      <c r="C368" s="242"/>
      <c r="D368" s="232" t="s">
        <v>167</v>
      </c>
      <c r="E368" s="243" t="s">
        <v>19</v>
      </c>
      <c r="F368" s="244" t="s">
        <v>627</v>
      </c>
      <c r="G368" s="242"/>
      <c r="H368" s="245">
        <v>3124.0659999999998</v>
      </c>
      <c r="I368" s="246"/>
      <c r="J368" s="242"/>
      <c r="K368" s="242"/>
      <c r="L368" s="247"/>
      <c r="M368" s="275"/>
      <c r="N368" s="276"/>
      <c r="O368" s="276"/>
      <c r="P368" s="276"/>
      <c r="Q368" s="276"/>
      <c r="R368" s="276"/>
      <c r="S368" s="276"/>
      <c r="T368" s="27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167</v>
      </c>
      <c r="AU368" s="251" t="s">
        <v>81</v>
      </c>
      <c r="AV368" s="14" t="s">
        <v>81</v>
      </c>
      <c r="AW368" s="14" t="s">
        <v>33</v>
      </c>
      <c r="AX368" s="14" t="s">
        <v>79</v>
      </c>
      <c r="AY368" s="251" t="s">
        <v>155</v>
      </c>
    </row>
    <row r="369" s="2" customFormat="1" ht="6.96" customHeight="1">
      <c r="A369" s="38"/>
      <c r="B369" s="59"/>
      <c r="C369" s="60"/>
      <c r="D369" s="60"/>
      <c r="E369" s="60"/>
      <c r="F369" s="60"/>
      <c r="G369" s="60"/>
      <c r="H369" s="60"/>
      <c r="I369" s="60"/>
      <c r="J369" s="60"/>
      <c r="K369" s="60"/>
      <c r="L369" s="44"/>
      <c r="M369" s="38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</row>
  </sheetData>
  <sheetProtection sheet="1" autoFilter="0" formatColumns="0" formatRows="0" objects="1" scenarios="1" spinCount="100000" saltValue="Hfy/iIjv4m3h/bd0qJ/tKtAs9ZBs7IGiA2HZQ6RxseW0J2ZmUHmt7dca6UdYUSxsveWBlmAk1Sd2AZhkN9jsoQ==" hashValue="Xsi9hZeIoy2wGF9Be61NzBpIRs7s2aETGblYHUO1Uwkzt0I5BtKyFO4WygD7tzSUVKTfqqRDXbc2fU8YXEuPCQ==" algorithmName="SHA-512" password="C68C"/>
  <autoFilter ref="C100:K36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5_01/342272225"/>
    <hyperlink ref="F113" r:id="rId2" display="https://podminky.urs.cz/item/CS_URS_2025_01/342291121"/>
    <hyperlink ref="F117" r:id="rId3" display="https://podminky.urs.cz/item/CS_URS_2025_01/411388631"/>
    <hyperlink ref="F123" r:id="rId4" display="https://podminky.urs.cz/item/CS_URS_2025_01/612131121"/>
    <hyperlink ref="F131" r:id="rId5" display="https://podminky.urs.cz/item/CS_URS_2025_01/612142001"/>
    <hyperlink ref="F133" r:id="rId6" display="https://podminky.urs.cz/item/CS_URS_2025_01/612311131"/>
    <hyperlink ref="F141" r:id="rId7" display="https://podminky.urs.cz/item/CS_URS_2025_01/619995001"/>
    <hyperlink ref="F149" r:id="rId8" display="https://podminky.urs.cz/item/CS_URS_2025_01/949101111"/>
    <hyperlink ref="F154" r:id="rId9" display="https://podminky.urs.cz/item/CS_URS_2025_01/952901111"/>
    <hyperlink ref="F161" r:id="rId10" display="https://podminky.urs.cz/item/CS_URS_2025_01/962031011"/>
    <hyperlink ref="F169" r:id="rId11" display="https://podminky.urs.cz/item/CS_URS_2025_01/963012510"/>
    <hyperlink ref="F174" r:id="rId12" display="https://podminky.urs.cz/item/CS_URS_2025_01/978059541"/>
    <hyperlink ref="F178" r:id="rId13" display="https://podminky.urs.cz/item/CS_URS_2025_01/HZS1301"/>
    <hyperlink ref="F184" r:id="rId14" display="https://podminky.urs.cz/item/CS_URS_2025_01/997013156"/>
    <hyperlink ref="F186" r:id="rId15" display="https://podminky.urs.cz/item/CS_URS_2025_01/997013501"/>
    <hyperlink ref="F188" r:id="rId16" display="https://podminky.urs.cz/item/CS_URS_2025_01/997013509"/>
    <hyperlink ref="F191" r:id="rId17" display="https://podminky.urs.cz/item/CS_URS_2025_01/997013631"/>
    <hyperlink ref="F193" r:id="rId18" display="https://podminky.urs.cz/item/CS_URS_2025_01/997013814"/>
    <hyperlink ref="F196" r:id="rId19" display="https://podminky.urs.cz/item/CS_URS_2025_01/997013871"/>
    <hyperlink ref="F199" r:id="rId20" display="https://podminky.urs.cz/item/CS_URS_2025_01/997221611"/>
    <hyperlink ref="F202" r:id="rId21" display="https://podminky.urs.cz/item/CS_URS_2025_01/998011010"/>
    <hyperlink ref="F206" r:id="rId22" display="https://podminky.urs.cz/item/CS_URS_2025_01/713110813"/>
    <hyperlink ref="F209" r:id="rId23" display="https://podminky.urs.cz/item/CS_URS_2025_01/713111131"/>
    <hyperlink ref="F214" r:id="rId24" display="https://podminky.urs.cz/item/CS_URS_2025_01/998713213"/>
    <hyperlink ref="F217" r:id="rId25" display="https://podminky.urs.cz/item/CS_URS_2025_01/763111426"/>
    <hyperlink ref="F221" r:id="rId26" display="https://podminky.urs.cz/item/CS_URS_2025_01/763111717"/>
    <hyperlink ref="F224" r:id="rId27" display="https://podminky.urs.cz/item/CS_URS_2025_01/763135101"/>
    <hyperlink ref="F230" r:id="rId28" display="https://podminky.urs.cz/item/CS_URS_2025_01/763164541"/>
    <hyperlink ref="F234" r:id="rId29" display="https://podminky.urs.cz/item/CS_URS_2025_01/763181311"/>
    <hyperlink ref="F237" r:id="rId30" display="https://podminky.urs.cz/item/CS_URS_2025_01/998763212"/>
    <hyperlink ref="F240" r:id="rId31" display="https://podminky.urs.cz/item/CS_URS_2025_01/766411811"/>
    <hyperlink ref="F243" r:id="rId32" display="https://podminky.urs.cz/item/CS_URS_2025_01/766411822"/>
    <hyperlink ref="F245" r:id="rId33" display="https://podminky.urs.cz/item/CS_URS_2025_01/766414231"/>
    <hyperlink ref="F250" r:id="rId34" display="https://podminky.urs.cz/item/CS_URS_2025_01/766417211"/>
    <hyperlink ref="F254" r:id="rId35" display="https://podminky.urs.cz/item/CS_URS_2025_01/766660022"/>
    <hyperlink ref="F259" r:id="rId36" display="https://podminky.urs.cz/item/CS_URS_2025_01/766660717"/>
    <hyperlink ref="F262" r:id="rId37" display="https://podminky.urs.cz/item/CS_URS_2025_01/766695213"/>
    <hyperlink ref="F265" r:id="rId38" display="https://podminky.urs.cz/item/CS_URS_2025_01/998766213"/>
    <hyperlink ref="F268" r:id="rId39" display="https://podminky.urs.cz/item/CS_URS_2025_01/767581801"/>
    <hyperlink ref="F271" r:id="rId40" display="https://podminky.urs.cz/item/CS_URS_2025_01/767581802"/>
    <hyperlink ref="F273" r:id="rId41" display="https://podminky.urs.cz/item/CS_URS_2025_01/767583343"/>
    <hyperlink ref="F277" r:id="rId42" display="https://podminky.urs.cz/item/CS_URS_2025_01/767584153"/>
    <hyperlink ref="F281" r:id="rId43" display="https://podminky.urs.cz/item/CS_URS_2025_01/767646411"/>
    <hyperlink ref="F287" r:id="rId44" display="https://podminky.urs.cz/item/CS_URS_2025_01/998767213"/>
    <hyperlink ref="F290" r:id="rId45" display="https://podminky.urs.cz/item/CS_URS_2025_01/776111112"/>
    <hyperlink ref="F293" r:id="rId46" display="https://podminky.urs.cz/item/CS_URS_2025_01/776111311"/>
    <hyperlink ref="F295" r:id="rId47" display="https://podminky.urs.cz/item/CS_URS_2025_01/776121321"/>
    <hyperlink ref="F297" r:id="rId48" display="https://podminky.urs.cz/item/CS_URS_2025_01/776141121"/>
    <hyperlink ref="F299" r:id="rId49" display="https://podminky.urs.cz/item/CS_URS_2025_01/776201811"/>
    <hyperlink ref="F302" r:id="rId50" display="https://podminky.urs.cz/item/CS_URS_2025_01/776221111"/>
    <hyperlink ref="F307" r:id="rId51" display="https://podminky.urs.cz/item/CS_URS_2025_01/776223111"/>
    <hyperlink ref="F311" r:id="rId52" display="https://podminky.urs.cz/item/CS_URS_2025_01/776421111"/>
    <hyperlink ref="F316" r:id="rId53" display="https://podminky.urs.cz/item/CS_URS_2025_01/998776213"/>
    <hyperlink ref="F319" r:id="rId54" display="https://podminky.urs.cz/item/CS_URS_2025_01/781121011"/>
    <hyperlink ref="F323" r:id="rId55" display="https://podminky.urs.cz/item/CS_URS_2025_01/781472221"/>
    <hyperlink ref="F328" r:id="rId56" display="https://podminky.urs.cz/item/CS_URS_2025_01/998781213"/>
    <hyperlink ref="F331" r:id="rId57" display="https://podminky.urs.cz/item/CS_URS_2025_01/783306801"/>
    <hyperlink ref="F335" r:id="rId58" display="https://podminky.urs.cz/item/CS_URS_2025_01/783315101"/>
    <hyperlink ref="F337" r:id="rId59" display="https://podminky.urs.cz/item/CS_URS_2025_01/783317101"/>
    <hyperlink ref="F341" r:id="rId60" display="https://podminky.urs.cz/item/CS_URS_2025_01/784121001"/>
    <hyperlink ref="F354" r:id="rId61" display="https://podminky.urs.cz/item/CS_URS_2025_01/784181121"/>
    <hyperlink ref="F367" r:id="rId62" display="https://podminky.urs.cz/item/CS_URS_2025_01/7842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117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628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ROUND(J94,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ROUND((SUM(BE94:BE213)),  2)</f>
        <v>0</v>
      </c>
      <c r="G35" s="38"/>
      <c r="H35" s="38"/>
      <c r="I35" s="157">
        <v>0.20999999999999999</v>
      </c>
      <c r="J35" s="156">
        <f>ROUND(((SUM(BE94:BE213))*I35),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ROUND((SUM(BF94:BF213)),  2)</f>
        <v>0</v>
      </c>
      <c r="G36" s="38"/>
      <c r="H36" s="38"/>
      <c r="I36" s="157">
        <v>0.12</v>
      </c>
      <c r="J36" s="156">
        <f>ROUND(((SUM(BF94:BF213))*I36),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ROUND((SUM(BG94:BG213)),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ROUND((SUM(BH94:BH213)),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ROUND((SUM(BI94:BI213)),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117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A2 - ZTI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J94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629</v>
      </c>
      <c r="E64" s="177"/>
      <c r="F64" s="177"/>
      <c r="G64" s="177"/>
      <c r="H64" s="177"/>
      <c r="I64" s="177"/>
      <c r="J64" s="178">
        <f>J95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630</v>
      </c>
      <c r="E65" s="182"/>
      <c r="F65" s="182"/>
      <c r="G65" s="182"/>
      <c r="H65" s="182"/>
      <c r="I65" s="182"/>
      <c r="J65" s="183">
        <f>J96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631</v>
      </c>
      <c r="E66" s="182"/>
      <c r="F66" s="182"/>
      <c r="G66" s="182"/>
      <c r="H66" s="182"/>
      <c r="I66" s="182"/>
      <c r="J66" s="183">
        <f>J98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632</v>
      </c>
      <c r="E67" s="182"/>
      <c r="F67" s="182"/>
      <c r="G67" s="182"/>
      <c r="H67" s="182"/>
      <c r="I67" s="182"/>
      <c r="J67" s="183">
        <f>J115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633</v>
      </c>
      <c r="E68" s="182"/>
      <c r="F68" s="182"/>
      <c r="G68" s="182"/>
      <c r="H68" s="182"/>
      <c r="I68" s="182"/>
      <c r="J68" s="183">
        <f>J145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634</v>
      </c>
      <c r="E69" s="182"/>
      <c r="F69" s="182"/>
      <c r="G69" s="182"/>
      <c r="H69" s="182"/>
      <c r="I69" s="182"/>
      <c r="J69" s="183">
        <f>J196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4"/>
      <c r="C70" s="175"/>
      <c r="D70" s="176" t="s">
        <v>635</v>
      </c>
      <c r="E70" s="177"/>
      <c r="F70" s="177"/>
      <c r="G70" s="177"/>
      <c r="H70" s="177"/>
      <c r="I70" s="177"/>
      <c r="J70" s="178">
        <f>J203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0"/>
      <c r="C71" s="125"/>
      <c r="D71" s="181" t="s">
        <v>636</v>
      </c>
      <c r="E71" s="182"/>
      <c r="F71" s="182"/>
      <c r="G71" s="182"/>
      <c r="H71" s="182"/>
      <c r="I71" s="182"/>
      <c r="J71" s="183">
        <f>J204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4"/>
      <c r="C72" s="175"/>
      <c r="D72" s="176" t="s">
        <v>637</v>
      </c>
      <c r="E72" s="177"/>
      <c r="F72" s="177"/>
      <c r="G72" s="177"/>
      <c r="H72" s="177"/>
      <c r="I72" s="177"/>
      <c r="J72" s="178">
        <f>J210</f>
        <v>0</v>
      </c>
      <c r="K72" s="175"/>
      <c r="L72" s="17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59"/>
      <c r="C74" s="60"/>
      <c r="D74" s="60"/>
      <c r="E74" s="60"/>
      <c r="F74" s="60"/>
      <c r="G74" s="60"/>
      <c r="H74" s="60"/>
      <c r="I74" s="60"/>
      <c r="J74" s="60"/>
      <c r="K74" s="6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8" s="2" customFormat="1" ht="6.96" customHeight="1">
      <c r="A78" s="38"/>
      <c r="B78" s="61"/>
      <c r="C78" s="62"/>
      <c r="D78" s="62"/>
      <c r="E78" s="62"/>
      <c r="F78" s="62"/>
      <c r="G78" s="62"/>
      <c r="H78" s="62"/>
      <c r="I78" s="62"/>
      <c r="J78" s="62"/>
      <c r="K78" s="62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4.96" customHeight="1">
      <c r="A79" s="38"/>
      <c r="B79" s="39"/>
      <c r="C79" s="23" t="s">
        <v>140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16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169" t="str">
        <f>E7</f>
        <v>Stavební úpravy kolejí objekt C VŠB-TU Ostrava</v>
      </c>
      <c r="F82" s="32"/>
      <c r="G82" s="32"/>
      <c r="H82" s="32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" customFormat="1" ht="12" customHeight="1">
      <c r="B83" s="21"/>
      <c r="C83" s="32" t="s">
        <v>116</v>
      </c>
      <c r="D83" s="22"/>
      <c r="E83" s="22"/>
      <c r="F83" s="22"/>
      <c r="G83" s="22"/>
      <c r="H83" s="22"/>
      <c r="I83" s="22"/>
      <c r="J83" s="22"/>
      <c r="K83" s="22"/>
      <c r="L83" s="20"/>
    </row>
    <row r="84" s="2" customFormat="1" ht="16.5" customHeight="1">
      <c r="A84" s="38"/>
      <c r="B84" s="39"/>
      <c r="C84" s="40"/>
      <c r="D84" s="40"/>
      <c r="E84" s="169" t="s">
        <v>117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118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E11</f>
        <v>A2 - ZTI</v>
      </c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F14</f>
        <v>Ostrava Poruba</v>
      </c>
      <c r="G88" s="40"/>
      <c r="H88" s="40"/>
      <c r="I88" s="32" t="s">
        <v>23</v>
      </c>
      <c r="J88" s="72" t="str">
        <f>IF(J14="","",J14)</f>
        <v>7. 3. 2025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25</v>
      </c>
      <c r="D90" s="40"/>
      <c r="E90" s="40"/>
      <c r="F90" s="27" t="str">
        <f>E17</f>
        <v xml:space="preserve">VŠB TU Ostrava  - Ubytovací, Stravovací služby</v>
      </c>
      <c r="G90" s="40"/>
      <c r="H90" s="40"/>
      <c r="I90" s="32" t="s">
        <v>31</v>
      </c>
      <c r="J90" s="36" t="str">
        <f>E23</f>
        <v>ing. arch. Tomáš Kudělka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IF(E20="","",E20)</f>
        <v>Vyplň údaj</v>
      </c>
      <c r="G91" s="40"/>
      <c r="H91" s="40"/>
      <c r="I91" s="32" t="s">
        <v>34</v>
      </c>
      <c r="J91" s="36" t="str">
        <f>E26</f>
        <v xml:space="preserve"> 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5"/>
      <c r="B93" s="186"/>
      <c r="C93" s="187" t="s">
        <v>141</v>
      </c>
      <c r="D93" s="188" t="s">
        <v>57</v>
      </c>
      <c r="E93" s="188" t="s">
        <v>53</v>
      </c>
      <c r="F93" s="188" t="s">
        <v>54</v>
      </c>
      <c r="G93" s="188" t="s">
        <v>142</v>
      </c>
      <c r="H93" s="188" t="s">
        <v>143</v>
      </c>
      <c r="I93" s="188" t="s">
        <v>144</v>
      </c>
      <c r="J93" s="188" t="s">
        <v>122</v>
      </c>
      <c r="K93" s="189" t="s">
        <v>145</v>
      </c>
      <c r="L93" s="190"/>
      <c r="M93" s="92" t="s">
        <v>19</v>
      </c>
      <c r="N93" s="93" t="s">
        <v>42</v>
      </c>
      <c r="O93" s="93" t="s">
        <v>146</v>
      </c>
      <c r="P93" s="93" t="s">
        <v>147</v>
      </c>
      <c r="Q93" s="93" t="s">
        <v>148</v>
      </c>
      <c r="R93" s="93" t="s">
        <v>149</v>
      </c>
      <c r="S93" s="93" t="s">
        <v>150</v>
      </c>
      <c r="T93" s="94" t="s">
        <v>151</v>
      </c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</row>
    <row r="94" s="2" customFormat="1" ht="22.8" customHeight="1">
      <c r="A94" s="38"/>
      <c r="B94" s="39"/>
      <c r="C94" s="99" t="s">
        <v>152</v>
      </c>
      <c r="D94" s="40"/>
      <c r="E94" s="40"/>
      <c r="F94" s="40"/>
      <c r="G94" s="40"/>
      <c r="H94" s="40"/>
      <c r="I94" s="40"/>
      <c r="J94" s="191">
        <f>BK94</f>
        <v>0</v>
      </c>
      <c r="K94" s="40"/>
      <c r="L94" s="44"/>
      <c r="M94" s="95"/>
      <c r="N94" s="192"/>
      <c r="O94" s="96"/>
      <c r="P94" s="193">
        <f>P95+P203+P210</f>
        <v>0</v>
      </c>
      <c r="Q94" s="96"/>
      <c r="R94" s="193">
        <f>R95+R203+R210</f>
        <v>7.6926400000000017</v>
      </c>
      <c r="S94" s="96"/>
      <c r="T94" s="194">
        <f>T95+T203+T210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71</v>
      </c>
      <c r="AU94" s="17" t="s">
        <v>123</v>
      </c>
      <c r="BK94" s="195">
        <f>BK95+BK203+BK210</f>
        <v>0</v>
      </c>
    </row>
    <row r="95" s="12" customFormat="1" ht="25.92" customHeight="1">
      <c r="A95" s="12"/>
      <c r="B95" s="196"/>
      <c r="C95" s="197"/>
      <c r="D95" s="198" t="s">
        <v>71</v>
      </c>
      <c r="E95" s="199" t="s">
        <v>315</v>
      </c>
      <c r="F95" s="199" t="s">
        <v>638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P96+P98+P115+P145+P196</f>
        <v>0</v>
      </c>
      <c r="Q95" s="204"/>
      <c r="R95" s="205">
        <f>R96+R98+R115+R145+R196</f>
        <v>7.6806400000000021</v>
      </c>
      <c r="S95" s="204"/>
      <c r="T95" s="206">
        <f>T96+T98+T115+T145+T196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81</v>
      </c>
      <c r="AT95" s="208" t="s">
        <v>71</v>
      </c>
      <c r="AU95" s="208" t="s">
        <v>72</v>
      </c>
      <c r="AY95" s="207" t="s">
        <v>155</v>
      </c>
      <c r="BK95" s="209">
        <f>BK96+BK98+BK115+BK145+BK196</f>
        <v>0</v>
      </c>
    </row>
    <row r="96" s="12" customFormat="1" ht="22.8" customHeight="1">
      <c r="A96" s="12"/>
      <c r="B96" s="196"/>
      <c r="C96" s="197"/>
      <c r="D96" s="198" t="s">
        <v>71</v>
      </c>
      <c r="E96" s="210" t="s">
        <v>639</v>
      </c>
      <c r="F96" s="210" t="s">
        <v>640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P97</f>
        <v>0</v>
      </c>
      <c r="Q96" s="204"/>
      <c r="R96" s="205">
        <f>R97</f>
        <v>0</v>
      </c>
      <c r="S96" s="204"/>
      <c r="T96" s="206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79</v>
      </c>
      <c r="AT96" s="208" t="s">
        <v>71</v>
      </c>
      <c r="AU96" s="208" t="s">
        <v>79</v>
      </c>
      <c r="AY96" s="207" t="s">
        <v>155</v>
      </c>
      <c r="BK96" s="209">
        <f>BK97</f>
        <v>0</v>
      </c>
    </row>
    <row r="97" s="2" customFormat="1" ht="21.75" customHeight="1">
      <c r="A97" s="38"/>
      <c r="B97" s="39"/>
      <c r="C97" s="264" t="s">
        <v>641</v>
      </c>
      <c r="D97" s="264" t="s">
        <v>331</v>
      </c>
      <c r="E97" s="265" t="s">
        <v>642</v>
      </c>
      <c r="F97" s="266" t="s">
        <v>643</v>
      </c>
      <c r="G97" s="267" t="s">
        <v>644</v>
      </c>
      <c r="H97" s="268">
        <v>30</v>
      </c>
      <c r="I97" s="269"/>
      <c r="J97" s="270">
        <f>ROUND(I97*H97,2)</f>
        <v>0</v>
      </c>
      <c r="K97" s="266" t="s">
        <v>19</v>
      </c>
      <c r="L97" s="271"/>
      <c r="M97" s="272" t="s">
        <v>19</v>
      </c>
      <c r="N97" s="273" t="s">
        <v>43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218</v>
      </c>
      <c r="AT97" s="223" t="s">
        <v>331</v>
      </c>
      <c r="AU97" s="223" t="s">
        <v>81</v>
      </c>
      <c r="AY97" s="17" t="s">
        <v>155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163</v>
      </c>
      <c r="BM97" s="223" t="s">
        <v>645</v>
      </c>
    </row>
    <row r="98" s="12" customFormat="1" ht="22.8" customHeight="1">
      <c r="A98" s="12"/>
      <c r="B98" s="196"/>
      <c r="C98" s="197"/>
      <c r="D98" s="198" t="s">
        <v>71</v>
      </c>
      <c r="E98" s="210" t="s">
        <v>317</v>
      </c>
      <c r="F98" s="210" t="s">
        <v>646</v>
      </c>
      <c r="G98" s="197"/>
      <c r="H98" s="197"/>
      <c r="I98" s="200"/>
      <c r="J98" s="211">
        <f>BK98</f>
        <v>0</v>
      </c>
      <c r="K98" s="197"/>
      <c r="L98" s="202"/>
      <c r="M98" s="203"/>
      <c r="N98" s="204"/>
      <c r="O98" s="204"/>
      <c r="P98" s="205">
        <f>SUM(P99:P114)</f>
        <v>0</v>
      </c>
      <c r="Q98" s="204"/>
      <c r="R98" s="205">
        <f>SUM(R99:R114)</f>
        <v>0.8285300000000001</v>
      </c>
      <c r="S98" s="204"/>
      <c r="T98" s="206">
        <f>SUM(T99:T114)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7" t="s">
        <v>81</v>
      </c>
      <c r="AT98" s="208" t="s">
        <v>71</v>
      </c>
      <c r="AU98" s="208" t="s">
        <v>79</v>
      </c>
      <c r="AY98" s="207" t="s">
        <v>155</v>
      </c>
      <c r="BK98" s="209">
        <f>SUM(BK99:BK114)</f>
        <v>0</v>
      </c>
    </row>
    <row r="99" s="2" customFormat="1" ht="66.75" customHeight="1">
      <c r="A99" s="38"/>
      <c r="B99" s="39"/>
      <c r="C99" s="212" t="s">
        <v>79</v>
      </c>
      <c r="D99" s="212" t="s">
        <v>158</v>
      </c>
      <c r="E99" s="213" t="s">
        <v>647</v>
      </c>
      <c r="F99" s="214" t="s">
        <v>648</v>
      </c>
      <c r="G99" s="215" t="s">
        <v>176</v>
      </c>
      <c r="H99" s="216">
        <v>201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0.00019000000000000001</v>
      </c>
      <c r="R99" s="221">
        <f>Q99*H99</f>
        <v>0.038190000000000002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262</v>
      </c>
      <c r="AT99" s="223" t="s">
        <v>158</v>
      </c>
      <c r="AU99" s="223" t="s">
        <v>81</v>
      </c>
      <c r="AY99" s="17" t="s">
        <v>155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262</v>
      </c>
      <c r="BM99" s="223" t="s">
        <v>649</v>
      </c>
    </row>
    <row r="100" s="2" customFormat="1" ht="37.8" customHeight="1">
      <c r="A100" s="38"/>
      <c r="B100" s="39"/>
      <c r="C100" s="264" t="s">
        <v>81</v>
      </c>
      <c r="D100" s="264" t="s">
        <v>331</v>
      </c>
      <c r="E100" s="265" t="s">
        <v>650</v>
      </c>
      <c r="F100" s="266" t="s">
        <v>651</v>
      </c>
      <c r="G100" s="267" t="s">
        <v>176</v>
      </c>
      <c r="H100" s="268">
        <v>74</v>
      </c>
      <c r="I100" s="269"/>
      <c r="J100" s="270">
        <f>ROUND(I100*H100,2)</f>
        <v>0</v>
      </c>
      <c r="K100" s="266" t="s">
        <v>19</v>
      </c>
      <c r="L100" s="271"/>
      <c r="M100" s="272" t="s">
        <v>19</v>
      </c>
      <c r="N100" s="273" t="s">
        <v>43</v>
      </c>
      <c r="O100" s="84"/>
      <c r="P100" s="221">
        <f>O100*H100</f>
        <v>0</v>
      </c>
      <c r="Q100" s="221">
        <v>0.00029</v>
      </c>
      <c r="R100" s="221">
        <f>Q100*H100</f>
        <v>0.02146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334</v>
      </c>
      <c r="AT100" s="223" t="s">
        <v>331</v>
      </c>
      <c r="AU100" s="223" t="s">
        <v>81</v>
      </c>
      <c r="AY100" s="17" t="s">
        <v>155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262</v>
      </c>
      <c r="BM100" s="223" t="s">
        <v>652</v>
      </c>
    </row>
    <row r="101" s="2" customFormat="1" ht="44.25" customHeight="1">
      <c r="A101" s="38"/>
      <c r="B101" s="39"/>
      <c r="C101" s="264" t="s">
        <v>156</v>
      </c>
      <c r="D101" s="264" t="s">
        <v>331</v>
      </c>
      <c r="E101" s="265" t="s">
        <v>653</v>
      </c>
      <c r="F101" s="266" t="s">
        <v>654</v>
      </c>
      <c r="G101" s="267" t="s">
        <v>176</v>
      </c>
      <c r="H101" s="268">
        <v>75</v>
      </c>
      <c r="I101" s="269"/>
      <c r="J101" s="270">
        <f>ROUND(I101*H101,2)</f>
        <v>0</v>
      </c>
      <c r="K101" s="266" t="s">
        <v>19</v>
      </c>
      <c r="L101" s="271"/>
      <c r="M101" s="272" t="s">
        <v>19</v>
      </c>
      <c r="N101" s="273" t="s">
        <v>43</v>
      </c>
      <c r="O101" s="84"/>
      <c r="P101" s="221">
        <f>O101*H101</f>
        <v>0</v>
      </c>
      <c r="Q101" s="221">
        <v>0.00032000000000000003</v>
      </c>
      <c r="R101" s="221">
        <f>Q101*H101</f>
        <v>0.024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334</v>
      </c>
      <c r="AT101" s="223" t="s">
        <v>331</v>
      </c>
      <c r="AU101" s="223" t="s">
        <v>81</v>
      </c>
      <c r="AY101" s="17" t="s">
        <v>155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262</v>
      </c>
      <c r="BM101" s="223" t="s">
        <v>655</v>
      </c>
    </row>
    <row r="102" s="2" customFormat="1" ht="44.25" customHeight="1">
      <c r="A102" s="38"/>
      <c r="B102" s="39"/>
      <c r="C102" s="264" t="s">
        <v>163</v>
      </c>
      <c r="D102" s="264" t="s">
        <v>331</v>
      </c>
      <c r="E102" s="265" t="s">
        <v>656</v>
      </c>
      <c r="F102" s="266" t="s">
        <v>657</v>
      </c>
      <c r="G102" s="267" t="s">
        <v>176</v>
      </c>
      <c r="H102" s="268">
        <v>52</v>
      </c>
      <c r="I102" s="269"/>
      <c r="J102" s="270">
        <f>ROUND(I102*H102,2)</f>
        <v>0</v>
      </c>
      <c r="K102" s="266" t="s">
        <v>19</v>
      </c>
      <c r="L102" s="271"/>
      <c r="M102" s="272" t="s">
        <v>19</v>
      </c>
      <c r="N102" s="273" t="s">
        <v>43</v>
      </c>
      <c r="O102" s="84"/>
      <c r="P102" s="221">
        <f>O102*H102</f>
        <v>0</v>
      </c>
      <c r="Q102" s="221">
        <v>0.00072000000000000005</v>
      </c>
      <c r="R102" s="221">
        <f>Q102*H102</f>
        <v>0.037440000000000001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334</v>
      </c>
      <c r="AT102" s="223" t="s">
        <v>331</v>
      </c>
      <c r="AU102" s="223" t="s">
        <v>81</v>
      </c>
      <c r="AY102" s="17" t="s">
        <v>155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262</v>
      </c>
      <c r="BM102" s="223" t="s">
        <v>658</v>
      </c>
    </row>
    <row r="103" s="2" customFormat="1" ht="37.8" customHeight="1">
      <c r="A103" s="38"/>
      <c r="B103" s="39"/>
      <c r="C103" s="264" t="s">
        <v>196</v>
      </c>
      <c r="D103" s="264" t="s">
        <v>331</v>
      </c>
      <c r="E103" s="265" t="s">
        <v>659</v>
      </c>
      <c r="F103" s="266" t="s">
        <v>660</v>
      </c>
      <c r="G103" s="267" t="s">
        <v>176</v>
      </c>
      <c r="H103" s="268">
        <v>20</v>
      </c>
      <c r="I103" s="269"/>
      <c r="J103" s="270">
        <f>ROUND(I103*H103,2)</f>
        <v>0</v>
      </c>
      <c r="K103" s="266" t="s">
        <v>19</v>
      </c>
      <c r="L103" s="271"/>
      <c r="M103" s="272" t="s">
        <v>19</v>
      </c>
      <c r="N103" s="273" t="s">
        <v>43</v>
      </c>
      <c r="O103" s="84"/>
      <c r="P103" s="221">
        <f>O103*H103</f>
        <v>0</v>
      </c>
      <c r="Q103" s="221">
        <v>0.00044999999999999999</v>
      </c>
      <c r="R103" s="221">
        <f>Q103*H103</f>
        <v>0.0089999999999999993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334</v>
      </c>
      <c r="AT103" s="223" t="s">
        <v>331</v>
      </c>
      <c r="AU103" s="223" t="s">
        <v>81</v>
      </c>
      <c r="AY103" s="17" t="s">
        <v>155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262</v>
      </c>
      <c r="BM103" s="223" t="s">
        <v>661</v>
      </c>
    </row>
    <row r="104" s="2" customFormat="1" ht="37.8" customHeight="1">
      <c r="A104" s="38"/>
      <c r="B104" s="39"/>
      <c r="C104" s="264" t="s">
        <v>189</v>
      </c>
      <c r="D104" s="264" t="s">
        <v>331</v>
      </c>
      <c r="E104" s="265" t="s">
        <v>662</v>
      </c>
      <c r="F104" s="266" t="s">
        <v>663</v>
      </c>
      <c r="G104" s="267" t="s">
        <v>176</v>
      </c>
      <c r="H104" s="268">
        <v>62</v>
      </c>
      <c r="I104" s="269"/>
      <c r="J104" s="270">
        <f>ROUND(I104*H104,2)</f>
        <v>0</v>
      </c>
      <c r="K104" s="266" t="s">
        <v>19</v>
      </c>
      <c r="L104" s="271"/>
      <c r="M104" s="272" t="s">
        <v>19</v>
      </c>
      <c r="N104" s="273" t="s">
        <v>43</v>
      </c>
      <c r="O104" s="84"/>
      <c r="P104" s="221">
        <f>O104*H104</f>
        <v>0</v>
      </c>
      <c r="Q104" s="221">
        <v>0.0011800000000000001</v>
      </c>
      <c r="R104" s="221">
        <f>Q104*H104</f>
        <v>0.073160000000000003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334</v>
      </c>
      <c r="AT104" s="223" t="s">
        <v>331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262</v>
      </c>
      <c r="BM104" s="223" t="s">
        <v>664</v>
      </c>
    </row>
    <row r="105" s="2" customFormat="1" ht="37.8" customHeight="1">
      <c r="A105" s="38"/>
      <c r="B105" s="39"/>
      <c r="C105" s="264" t="s">
        <v>207</v>
      </c>
      <c r="D105" s="264" t="s">
        <v>331</v>
      </c>
      <c r="E105" s="265" t="s">
        <v>665</v>
      </c>
      <c r="F105" s="266" t="s">
        <v>666</v>
      </c>
      <c r="G105" s="267" t="s">
        <v>176</v>
      </c>
      <c r="H105" s="268">
        <v>27</v>
      </c>
      <c r="I105" s="269"/>
      <c r="J105" s="270">
        <f>ROUND(I105*H105,2)</f>
        <v>0</v>
      </c>
      <c r="K105" s="266" t="s">
        <v>19</v>
      </c>
      <c r="L105" s="271"/>
      <c r="M105" s="272" t="s">
        <v>19</v>
      </c>
      <c r="N105" s="273" t="s">
        <v>43</v>
      </c>
      <c r="O105" s="84"/>
      <c r="P105" s="221">
        <f>O105*H105</f>
        <v>0</v>
      </c>
      <c r="Q105" s="221">
        <v>0.00139</v>
      </c>
      <c r="R105" s="221">
        <f>Q105*H105</f>
        <v>0.037530000000000001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334</v>
      </c>
      <c r="AT105" s="223" t="s">
        <v>331</v>
      </c>
      <c r="AU105" s="223" t="s">
        <v>81</v>
      </c>
      <c r="AY105" s="17" t="s">
        <v>155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262</v>
      </c>
      <c r="BM105" s="223" t="s">
        <v>667</v>
      </c>
    </row>
    <row r="106" s="2" customFormat="1" ht="37.8" customHeight="1">
      <c r="A106" s="38"/>
      <c r="B106" s="39"/>
      <c r="C106" s="264" t="s">
        <v>218</v>
      </c>
      <c r="D106" s="264" t="s">
        <v>331</v>
      </c>
      <c r="E106" s="265" t="s">
        <v>668</v>
      </c>
      <c r="F106" s="266" t="s">
        <v>669</v>
      </c>
      <c r="G106" s="267" t="s">
        <v>176</v>
      </c>
      <c r="H106" s="268">
        <v>48</v>
      </c>
      <c r="I106" s="269"/>
      <c r="J106" s="270">
        <f>ROUND(I106*H106,2)</f>
        <v>0</v>
      </c>
      <c r="K106" s="266" t="s">
        <v>19</v>
      </c>
      <c r="L106" s="271"/>
      <c r="M106" s="272" t="s">
        <v>19</v>
      </c>
      <c r="N106" s="273" t="s">
        <v>43</v>
      </c>
      <c r="O106" s="84"/>
      <c r="P106" s="221">
        <f>O106*H106</f>
        <v>0</v>
      </c>
      <c r="Q106" s="221">
        <v>0.00063000000000000003</v>
      </c>
      <c r="R106" s="221">
        <f>Q106*H106</f>
        <v>0.030240000000000003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334</v>
      </c>
      <c r="AT106" s="223" t="s">
        <v>331</v>
      </c>
      <c r="AU106" s="223" t="s">
        <v>81</v>
      </c>
      <c r="AY106" s="17" t="s">
        <v>155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262</v>
      </c>
      <c r="BM106" s="223" t="s">
        <v>670</v>
      </c>
    </row>
    <row r="107" s="2" customFormat="1" ht="37.8" customHeight="1">
      <c r="A107" s="38"/>
      <c r="B107" s="39"/>
      <c r="C107" s="264" t="s">
        <v>216</v>
      </c>
      <c r="D107" s="264" t="s">
        <v>331</v>
      </c>
      <c r="E107" s="265" t="s">
        <v>671</v>
      </c>
      <c r="F107" s="266" t="s">
        <v>672</v>
      </c>
      <c r="G107" s="267" t="s">
        <v>176</v>
      </c>
      <c r="H107" s="268">
        <v>24</v>
      </c>
      <c r="I107" s="269"/>
      <c r="J107" s="270">
        <f>ROUND(I107*H107,2)</f>
        <v>0</v>
      </c>
      <c r="K107" s="266" t="s">
        <v>19</v>
      </c>
      <c r="L107" s="271"/>
      <c r="M107" s="272" t="s">
        <v>19</v>
      </c>
      <c r="N107" s="273" t="s">
        <v>43</v>
      </c>
      <c r="O107" s="84"/>
      <c r="P107" s="221">
        <f>O107*H107</f>
        <v>0</v>
      </c>
      <c r="Q107" s="221">
        <v>0.0015100000000000001</v>
      </c>
      <c r="R107" s="221">
        <f>Q107*H107</f>
        <v>0.036240000000000001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334</v>
      </c>
      <c r="AT107" s="223" t="s">
        <v>331</v>
      </c>
      <c r="AU107" s="223" t="s">
        <v>81</v>
      </c>
      <c r="AY107" s="17" t="s">
        <v>155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262</v>
      </c>
      <c r="BM107" s="223" t="s">
        <v>673</v>
      </c>
    </row>
    <row r="108" s="2" customFormat="1" ht="66.75" customHeight="1">
      <c r="A108" s="38"/>
      <c r="B108" s="39"/>
      <c r="C108" s="212" t="s">
        <v>233</v>
      </c>
      <c r="D108" s="212" t="s">
        <v>158</v>
      </c>
      <c r="E108" s="213" t="s">
        <v>674</v>
      </c>
      <c r="F108" s="214" t="s">
        <v>675</v>
      </c>
      <c r="G108" s="215" t="s">
        <v>176</v>
      </c>
      <c r="H108" s="216">
        <v>181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0.00027</v>
      </c>
      <c r="R108" s="221">
        <f>Q108*H108</f>
        <v>0.048870000000000004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262</v>
      </c>
      <c r="AT108" s="223" t="s">
        <v>158</v>
      </c>
      <c r="AU108" s="223" t="s">
        <v>81</v>
      </c>
      <c r="AY108" s="17" t="s">
        <v>155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262</v>
      </c>
      <c r="BM108" s="223" t="s">
        <v>676</v>
      </c>
    </row>
    <row r="109" s="2" customFormat="1" ht="78" customHeight="1">
      <c r="A109" s="38"/>
      <c r="B109" s="39"/>
      <c r="C109" s="212" t="s">
        <v>238</v>
      </c>
      <c r="D109" s="212" t="s">
        <v>158</v>
      </c>
      <c r="E109" s="213" t="s">
        <v>677</v>
      </c>
      <c r="F109" s="214" t="s">
        <v>678</v>
      </c>
      <c r="G109" s="215" t="s">
        <v>176</v>
      </c>
      <c r="H109" s="216">
        <v>43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0.00027</v>
      </c>
      <c r="R109" s="221">
        <f>Q109*H109</f>
        <v>0.011610000000000001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262</v>
      </c>
      <c r="AT109" s="223" t="s">
        <v>158</v>
      </c>
      <c r="AU109" s="223" t="s">
        <v>81</v>
      </c>
      <c r="AY109" s="17" t="s">
        <v>155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262</v>
      </c>
      <c r="BM109" s="223" t="s">
        <v>679</v>
      </c>
    </row>
    <row r="110" s="2" customFormat="1" ht="37.8" customHeight="1">
      <c r="A110" s="38"/>
      <c r="B110" s="39"/>
      <c r="C110" s="264" t="s">
        <v>8</v>
      </c>
      <c r="D110" s="264" t="s">
        <v>331</v>
      </c>
      <c r="E110" s="265" t="s">
        <v>680</v>
      </c>
      <c r="F110" s="266" t="s">
        <v>681</v>
      </c>
      <c r="G110" s="267" t="s">
        <v>176</v>
      </c>
      <c r="H110" s="268">
        <v>16</v>
      </c>
      <c r="I110" s="269"/>
      <c r="J110" s="270">
        <f>ROUND(I110*H110,2)</f>
        <v>0</v>
      </c>
      <c r="K110" s="266" t="s">
        <v>19</v>
      </c>
      <c r="L110" s="271"/>
      <c r="M110" s="272" t="s">
        <v>19</v>
      </c>
      <c r="N110" s="273" t="s">
        <v>43</v>
      </c>
      <c r="O110" s="84"/>
      <c r="P110" s="221">
        <f>O110*H110</f>
        <v>0</v>
      </c>
      <c r="Q110" s="221">
        <v>0.00088000000000000003</v>
      </c>
      <c r="R110" s="221">
        <f>Q110*H110</f>
        <v>0.014080000000000001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334</v>
      </c>
      <c r="AT110" s="223" t="s">
        <v>331</v>
      </c>
      <c r="AU110" s="223" t="s">
        <v>81</v>
      </c>
      <c r="AY110" s="17" t="s">
        <v>155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262</v>
      </c>
      <c r="BM110" s="223" t="s">
        <v>682</v>
      </c>
    </row>
    <row r="111" s="2" customFormat="1" ht="37.8" customHeight="1">
      <c r="A111" s="38"/>
      <c r="B111" s="39"/>
      <c r="C111" s="264" t="s">
        <v>251</v>
      </c>
      <c r="D111" s="264" t="s">
        <v>331</v>
      </c>
      <c r="E111" s="265" t="s">
        <v>683</v>
      </c>
      <c r="F111" s="266" t="s">
        <v>684</v>
      </c>
      <c r="G111" s="267" t="s">
        <v>176</v>
      </c>
      <c r="H111" s="268">
        <v>27</v>
      </c>
      <c r="I111" s="269"/>
      <c r="J111" s="270">
        <f>ROUND(I111*H111,2)</f>
        <v>0</v>
      </c>
      <c r="K111" s="266" t="s">
        <v>19</v>
      </c>
      <c r="L111" s="271"/>
      <c r="M111" s="272" t="s">
        <v>19</v>
      </c>
      <c r="N111" s="273" t="s">
        <v>43</v>
      </c>
      <c r="O111" s="84"/>
      <c r="P111" s="221">
        <f>O111*H111</f>
        <v>0</v>
      </c>
      <c r="Q111" s="221">
        <v>0.00139</v>
      </c>
      <c r="R111" s="221">
        <f>Q111*H111</f>
        <v>0.037530000000000001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334</v>
      </c>
      <c r="AT111" s="223" t="s">
        <v>331</v>
      </c>
      <c r="AU111" s="223" t="s">
        <v>81</v>
      </c>
      <c r="AY111" s="17" t="s">
        <v>155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262</v>
      </c>
      <c r="BM111" s="223" t="s">
        <v>685</v>
      </c>
    </row>
    <row r="112" s="2" customFormat="1" ht="66.75" customHeight="1">
      <c r="A112" s="38"/>
      <c r="B112" s="39"/>
      <c r="C112" s="212" t="s">
        <v>258</v>
      </c>
      <c r="D112" s="212" t="s">
        <v>158</v>
      </c>
      <c r="E112" s="213" t="s">
        <v>686</v>
      </c>
      <c r="F112" s="214" t="s">
        <v>687</v>
      </c>
      <c r="G112" s="215" t="s">
        <v>176</v>
      </c>
      <c r="H112" s="216">
        <v>133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0.00040999999999999999</v>
      </c>
      <c r="R112" s="221">
        <f>Q112*H112</f>
        <v>0.054530000000000002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262</v>
      </c>
      <c r="AT112" s="223" t="s">
        <v>158</v>
      </c>
      <c r="AU112" s="223" t="s">
        <v>81</v>
      </c>
      <c r="AY112" s="17" t="s">
        <v>155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262</v>
      </c>
      <c r="BM112" s="223" t="s">
        <v>688</v>
      </c>
    </row>
    <row r="113" s="2" customFormat="1" ht="55.5" customHeight="1">
      <c r="A113" s="38"/>
      <c r="B113" s="39"/>
      <c r="C113" s="264" t="s">
        <v>264</v>
      </c>
      <c r="D113" s="264" t="s">
        <v>331</v>
      </c>
      <c r="E113" s="265" t="s">
        <v>689</v>
      </c>
      <c r="F113" s="266" t="s">
        <v>690</v>
      </c>
      <c r="G113" s="267" t="s">
        <v>176</v>
      </c>
      <c r="H113" s="268">
        <v>67</v>
      </c>
      <c r="I113" s="269"/>
      <c r="J113" s="270">
        <f>ROUND(I113*H113,2)</f>
        <v>0</v>
      </c>
      <c r="K113" s="266" t="s">
        <v>19</v>
      </c>
      <c r="L113" s="271"/>
      <c r="M113" s="272" t="s">
        <v>19</v>
      </c>
      <c r="N113" s="273" t="s">
        <v>43</v>
      </c>
      <c r="O113" s="84"/>
      <c r="P113" s="221">
        <f>O113*H113</f>
        <v>0</v>
      </c>
      <c r="Q113" s="221">
        <v>0.00155</v>
      </c>
      <c r="R113" s="221">
        <f>Q113*H113</f>
        <v>0.10385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334</v>
      </c>
      <c r="AT113" s="223" t="s">
        <v>331</v>
      </c>
      <c r="AU113" s="223" t="s">
        <v>81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262</v>
      </c>
      <c r="BM113" s="223" t="s">
        <v>691</v>
      </c>
    </row>
    <row r="114" s="2" customFormat="1" ht="55.5" customHeight="1">
      <c r="A114" s="38"/>
      <c r="B114" s="39"/>
      <c r="C114" s="264" t="s">
        <v>262</v>
      </c>
      <c r="D114" s="264" t="s">
        <v>331</v>
      </c>
      <c r="E114" s="265" t="s">
        <v>692</v>
      </c>
      <c r="F114" s="266" t="s">
        <v>693</v>
      </c>
      <c r="G114" s="267" t="s">
        <v>176</v>
      </c>
      <c r="H114" s="268">
        <v>66</v>
      </c>
      <c r="I114" s="269"/>
      <c r="J114" s="270">
        <f>ROUND(I114*H114,2)</f>
        <v>0</v>
      </c>
      <c r="K114" s="266" t="s">
        <v>19</v>
      </c>
      <c r="L114" s="271"/>
      <c r="M114" s="272" t="s">
        <v>19</v>
      </c>
      <c r="N114" s="273" t="s">
        <v>43</v>
      </c>
      <c r="O114" s="84"/>
      <c r="P114" s="221">
        <f>O114*H114</f>
        <v>0</v>
      </c>
      <c r="Q114" s="221">
        <v>0.0038</v>
      </c>
      <c r="R114" s="221">
        <f>Q114*H114</f>
        <v>0.25080000000000002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334</v>
      </c>
      <c r="AT114" s="223" t="s">
        <v>331</v>
      </c>
      <c r="AU114" s="223" t="s">
        <v>81</v>
      </c>
      <c r="AY114" s="17" t="s">
        <v>155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262</v>
      </c>
      <c r="BM114" s="223" t="s">
        <v>694</v>
      </c>
    </row>
    <row r="115" s="12" customFormat="1" ht="22.8" customHeight="1">
      <c r="A115" s="12"/>
      <c r="B115" s="196"/>
      <c r="C115" s="197"/>
      <c r="D115" s="198" t="s">
        <v>71</v>
      </c>
      <c r="E115" s="210" t="s">
        <v>695</v>
      </c>
      <c r="F115" s="210" t="s">
        <v>696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SUM(P116:P144)</f>
        <v>0</v>
      </c>
      <c r="Q115" s="204"/>
      <c r="R115" s="205">
        <f>SUM(R116:R144)</f>
        <v>0.64676</v>
      </c>
      <c r="S115" s="204"/>
      <c r="T115" s="206">
        <f>SUM(T116:T144)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81</v>
      </c>
      <c r="AT115" s="208" t="s">
        <v>71</v>
      </c>
      <c r="AU115" s="208" t="s">
        <v>79</v>
      </c>
      <c r="AY115" s="207" t="s">
        <v>155</v>
      </c>
      <c r="BK115" s="209">
        <f>SUM(BK116:BK144)</f>
        <v>0</v>
      </c>
    </row>
    <row r="116" s="2" customFormat="1" ht="24.15" customHeight="1">
      <c r="A116" s="38"/>
      <c r="B116" s="39"/>
      <c r="C116" s="212" t="s">
        <v>276</v>
      </c>
      <c r="D116" s="212" t="s">
        <v>158</v>
      </c>
      <c r="E116" s="213" t="s">
        <v>697</v>
      </c>
      <c r="F116" s="214" t="s">
        <v>698</v>
      </c>
      <c r="G116" s="215" t="s">
        <v>378</v>
      </c>
      <c r="H116" s="216">
        <v>12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262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262</v>
      </c>
      <c r="BM116" s="223" t="s">
        <v>699</v>
      </c>
    </row>
    <row r="117" s="2" customFormat="1" ht="24.15" customHeight="1">
      <c r="A117" s="38"/>
      <c r="B117" s="39"/>
      <c r="C117" s="212" t="s">
        <v>281</v>
      </c>
      <c r="D117" s="212" t="s">
        <v>158</v>
      </c>
      <c r="E117" s="213" t="s">
        <v>700</v>
      </c>
      <c r="F117" s="214" t="s">
        <v>701</v>
      </c>
      <c r="G117" s="215" t="s">
        <v>378</v>
      </c>
      <c r="H117" s="216">
        <v>6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262</v>
      </c>
      <c r="AT117" s="223" t="s">
        <v>158</v>
      </c>
      <c r="AU117" s="223" t="s">
        <v>81</v>
      </c>
      <c r="AY117" s="17" t="s">
        <v>155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262</v>
      </c>
      <c r="BM117" s="223" t="s">
        <v>702</v>
      </c>
    </row>
    <row r="118" s="2" customFormat="1" ht="24.15" customHeight="1">
      <c r="A118" s="38"/>
      <c r="B118" s="39"/>
      <c r="C118" s="212" t="s">
        <v>287</v>
      </c>
      <c r="D118" s="212" t="s">
        <v>158</v>
      </c>
      <c r="E118" s="213" t="s">
        <v>703</v>
      </c>
      <c r="F118" s="214" t="s">
        <v>704</v>
      </c>
      <c r="G118" s="215" t="s">
        <v>378</v>
      </c>
      <c r="H118" s="216">
        <v>12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262</v>
      </c>
      <c r="AT118" s="223" t="s">
        <v>158</v>
      </c>
      <c r="AU118" s="223" t="s">
        <v>81</v>
      </c>
      <c r="AY118" s="17" t="s">
        <v>155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262</v>
      </c>
      <c r="BM118" s="223" t="s">
        <v>705</v>
      </c>
    </row>
    <row r="119" s="2" customFormat="1" ht="37.8" customHeight="1">
      <c r="A119" s="38"/>
      <c r="B119" s="39"/>
      <c r="C119" s="212" t="s">
        <v>292</v>
      </c>
      <c r="D119" s="212" t="s">
        <v>158</v>
      </c>
      <c r="E119" s="213" t="s">
        <v>706</v>
      </c>
      <c r="F119" s="214" t="s">
        <v>707</v>
      </c>
      <c r="G119" s="215" t="s">
        <v>176</v>
      </c>
      <c r="H119" s="216">
        <v>23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</v>
      </c>
      <c r="R119" s="221">
        <f>Q119*H119</f>
        <v>0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262</v>
      </c>
      <c r="AT119" s="223" t="s">
        <v>158</v>
      </c>
      <c r="AU119" s="223" t="s">
        <v>81</v>
      </c>
      <c r="AY119" s="17" t="s">
        <v>155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262</v>
      </c>
      <c r="BM119" s="223" t="s">
        <v>708</v>
      </c>
    </row>
    <row r="120" s="2" customFormat="1" ht="55.5" customHeight="1">
      <c r="A120" s="38"/>
      <c r="B120" s="39"/>
      <c r="C120" s="212" t="s">
        <v>7</v>
      </c>
      <c r="D120" s="212" t="s">
        <v>158</v>
      </c>
      <c r="E120" s="213" t="s">
        <v>709</v>
      </c>
      <c r="F120" s="214" t="s">
        <v>710</v>
      </c>
      <c r="G120" s="215" t="s">
        <v>176</v>
      </c>
      <c r="H120" s="216">
        <v>297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262</v>
      </c>
      <c r="AT120" s="223" t="s">
        <v>158</v>
      </c>
      <c r="AU120" s="223" t="s">
        <v>81</v>
      </c>
      <c r="AY120" s="17" t="s">
        <v>155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262</v>
      </c>
      <c r="BM120" s="223" t="s">
        <v>711</v>
      </c>
    </row>
    <row r="121" s="2" customFormat="1" ht="24.15" customHeight="1">
      <c r="A121" s="38"/>
      <c r="B121" s="39"/>
      <c r="C121" s="212" t="s">
        <v>303</v>
      </c>
      <c r="D121" s="212" t="s">
        <v>158</v>
      </c>
      <c r="E121" s="213" t="s">
        <v>712</v>
      </c>
      <c r="F121" s="214" t="s">
        <v>713</v>
      </c>
      <c r="G121" s="215" t="s">
        <v>378</v>
      </c>
      <c r="H121" s="216">
        <v>6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0.00050000000000000001</v>
      </c>
      <c r="R121" s="221">
        <f>Q121*H121</f>
        <v>0.0030000000000000001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262</v>
      </c>
      <c r="AT121" s="223" t="s">
        <v>158</v>
      </c>
      <c r="AU121" s="223" t="s">
        <v>81</v>
      </c>
      <c r="AY121" s="17" t="s">
        <v>155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262</v>
      </c>
      <c r="BM121" s="223" t="s">
        <v>714</v>
      </c>
    </row>
    <row r="122" s="2" customFormat="1" ht="24.15" customHeight="1">
      <c r="A122" s="38"/>
      <c r="B122" s="39"/>
      <c r="C122" s="212" t="s">
        <v>310</v>
      </c>
      <c r="D122" s="212" t="s">
        <v>158</v>
      </c>
      <c r="E122" s="213" t="s">
        <v>715</v>
      </c>
      <c r="F122" s="214" t="s">
        <v>716</v>
      </c>
      <c r="G122" s="215" t="s">
        <v>378</v>
      </c>
      <c r="H122" s="216">
        <v>6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0.00088999999999999995</v>
      </c>
      <c r="R122" s="221">
        <f>Q122*H122</f>
        <v>0.0053399999999999993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262</v>
      </c>
      <c r="AT122" s="223" t="s">
        <v>158</v>
      </c>
      <c r="AU122" s="223" t="s">
        <v>81</v>
      </c>
      <c r="AY122" s="17" t="s">
        <v>155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262</v>
      </c>
      <c r="BM122" s="223" t="s">
        <v>717</v>
      </c>
    </row>
    <row r="123" s="2" customFormat="1" ht="24.15" customHeight="1">
      <c r="A123" s="38"/>
      <c r="B123" s="39"/>
      <c r="C123" s="212" t="s">
        <v>319</v>
      </c>
      <c r="D123" s="212" t="s">
        <v>158</v>
      </c>
      <c r="E123" s="213" t="s">
        <v>718</v>
      </c>
      <c r="F123" s="214" t="s">
        <v>719</v>
      </c>
      <c r="G123" s="215" t="s">
        <v>378</v>
      </c>
      <c r="H123" s="216">
        <v>12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0.0017899999999999999</v>
      </c>
      <c r="R123" s="221">
        <f>Q123*H123</f>
        <v>0.021479999999999999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262</v>
      </c>
      <c r="AT123" s="223" t="s">
        <v>158</v>
      </c>
      <c r="AU123" s="223" t="s">
        <v>81</v>
      </c>
      <c r="AY123" s="17" t="s">
        <v>155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262</v>
      </c>
      <c r="BM123" s="223" t="s">
        <v>720</v>
      </c>
    </row>
    <row r="124" s="2" customFormat="1" ht="24.15" customHeight="1">
      <c r="A124" s="38"/>
      <c r="B124" s="39"/>
      <c r="C124" s="212" t="s">
        <v>325</v>
      </c>
      <c r="D124" s="212" t="s">
        <v>158</v>
      </c>
      <c r="E124" s="213" t="s">
        <v>721</v>
      </c>
      <c r="F124" s="214" t="s">
        <v>722</v>
      </c>
      <c r="G124" s="215" t="s">
        <v>378</v>
      </c>
      <c r="H124" s="216">
        <v>12</v>
      </c>
      <c r="I124" s="217"/>
      <c r="J124" s="218">
        <f>ROUND(I124*H124,2)</f>
        <v>0</v>
      </c>
      <c r="K124" s="214" t="s">
        <v>19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0.00031</v>
      </c>
      <c r="R124" s="221">
        <f>Q124*H124</f>
        <v>0.0037200000000000002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262</v>
      </c>
      <c r="AT124" s="223" t="s">
        <v>158</v>
      </c>
      <c r="AU124" s="223" t="s">
        <v>81</v>
      </c>
      <c r="AY124" s="17" t="s">
        <v>155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262</v>
      </c>
      <c r="BM124" s="223" t="s">
        <v>723</v>
      </c>
    </row>
    <row r="125" s="2" customFormat="1" ht="24.15" customHeight="1">
      <c r="A125" s="38"/>
      <c r="B125" s="39"/>
      <c r="C125" s="212" t="s">
        <v>330</v>
      </c>
      <c r="D125" s="212" t="s">
        <v>158</v>
      </c>
      <c r="E125" s="213" t="s">
        <v>724</v>
      </c>
      <c r="F125" s="214" t="s">
        <v>725</v>
      </c>
      <c r="G125" s="215" t="s">
        <v>378</v>
      </c>
      <c r="H125" s="216">
        <v>6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0.00051999999999999995</v>
      </c>
      <c r="R125" s="221">
        <f>Q125*H125</f>
        <v>0.0031199999999999995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262</v>
      </c>
      <c r="AT125" s="223" t="s">
        <v>158</v>
      </c>
      <c r="AU125" s="223" t="s">
        <v>81</v>
      </c>
      <c r="AY125" s="17" t="s">
        <v>155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262</v>
      </c>
      <c r="BM125" s="223" t="s">
        <v>726</v>
      </c>
    </row>
    <row r="126" s="2" customFormat="1" ht="24.15" customHeight="1">
      <c r="A126" s="38"/>
      <c r="B126" s="39"/>
      <c r="C126" s="212" t="s">
        <v>337</v>
      </c>
      <c r="D126" s="212" t="s">
        <v>158</v>
      </c>
      <c r="E126" s="213" t="s">
        <v>727</v>
      </c>
      <c r="F126" s="214" t="s">
        <v>728</v>
      </c>
      <c r="G126" s="215" t="s">
        <v>378</v>
      </c>
      <c r="H126" s="216">
        <v>12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43</v>
      </c>
      <c r="O126" s="84"/>
      <c r="P126" s="221">
        <f>O126*H126</f>
        <v>0</v>
      </c>
      <c r="Q126" s="221">
        <v>0.001</v>
      </c>
      <c r="R126" s="221">
        <f>Q126*H126</f>
        <v>0.012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262</v>
      </c>
      <c r="AT126" s="223" t="s">
        <v>158</v>
      </c>
      <c r="AU126" s="223" t="s">
        <v>81</v>
      </c>
      <c r="AY126" s="17" t="s">
        <v>155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262</v>
      </c>
      <c r="BM126" s="223" t="s">
        <v>729</v>
      </c>
    </row>
    <row r="127" s="2" customFormat="1" ht="21.75" customHeight="1">
      <c r="A127" s="38"/>
      <c r="B127" s="39"/>
      <c r="C127" s="212" t="s">
        <v>345</v>
      </c>
      <c r="D127" s="212" t="s">
        <v>158</v>
      </c>
      <c r="E127" s="213" t="s">
        <v>730</v>
      </c>
      <c r="F127" s="214" t="s">
        <v>731</v>
      </c>
      <c r="G127" s="215" t="s">
        <v>176</v>
      </c>
      <c r="H127" s="216">
        <v>47</v>
      </c>
      <c r="I127" s="217"/>
      <c r="J127" s="218">
        <f>ROUND(I127*H127,2)</f>
        <v>0</v>
      </c>
      <c r="K127" s="214" t="s">
        <v>19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0.00191</v>
      </c>
      <c r="R127" s="221">
        <f>Q127*H127</f>
        <v>0.089770000000000003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262</v>
      </c>
      <c r="AT127" s="223" t="s">
        <v>158</v>
      </c>
      <c r="AU127" s="223" t="s">
        <v>81</v>
      </c>
      <c r="AY127" s="17" t="s">
        <v>155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79</v>
      </c>
      <c r="BK127" s="224">
        <f>ROUND(I127*H127,2)</f>
        <v>0</v>
      </c>
      <c r="BL127" s="17" t="s">
        <v>262</v>
      </c>
      <c r="BM127" s="223" t="s">
        <v>732</v>
      </c>
    </row>
    <row r="128" s="2" customFormat="1" ht="24.15" customHeight="1">
      <c r="A128" s="38"/>
      <c r="B128" s="39"/>
      <c r="C128" s="212" t="s">
        <v>352</v>
      </c>
      <c r="D128" s="212" t="s">
        <v>158</v>
      </c>
      <c r="E128" s="213" t="s">
        <v>733</v>
      </c>
      <c r="F128" s="214" t="s">
        <v>734</v>
      </c>
      <c r="G128" s="215" t="s">
        <v>176</v>
      </c>
      <c r="H128" s="216">
        <v>128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0.00155</v>
      </c>
      <c r="R128" s="221">
        <f>Q128*H128</f>
        <v>0.19839999999999999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262</v>
      </c>
      <c r="AT128" s="223" t="s">
        <v>158</v>
      </c>
      <c r="AU128" s="223" t="s">
        <v>81</v>
      </c>
      <c r="AY128" s="17" t="s">
        <v>155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262</v>
      </c>
      <c r="BM128" s="223" t="s">
        <v>735</v>
      </c>
    </row>
    <row r="129" s="2" customFormat="1" ht="24.15" customHeight="1">
      <c r="A129" s="38"/>
      <c r="B129" s="39"/>
      <c r="C129" s="212" t="s">
        <v>358</v>
      </c>
      <c r="D129" s="212" t="s">
        <v>158</v>
      </c>
      <c r="E129" s="213" t="s">
        <v>736</v>
      </c>
      <c r="F129" s="214" t="s">
        <v>737</v>
      </c>
      <c r="G129" s="215" t="s">
        <v>176</v>
      </c>
      <c r="H129" s="216">
        <v>122</v>
      </c>
      <c r="I129" s="217"/>
      <c r="J129" s="218">
        <f>ROUND(I129*H129,2)</f>
        <v>0</v>
      </c>
      <c r="K129" s="214" t="s">
        <v>19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0.00191</v>
      </c>
      <c r="R129" s="221">
        <f>Q129*H129</f>
        <v>0.23302000000000001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262</v>
      </c>
      <c r="AT129" s="223" t="s">
        <v>158</v>
      </c>
      <c r="AU129" s="223" t="s">
        <v>81</v>
      </c>
      <c r="AY129" s="17" t="s">
        <v>155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262</v>
      </c>
      <c r="BM129" s="223" t="s">
        <v>738</v>
      </c>
    </row>
    <row r="130" s="2" customFormat="1" ht="24.15" customHeight="1">
      <c r="A130" s="38"/>
      <c r="B130" s="39"/>
      <c r="C130" s="212" t="s">
        <v>363</v>
      </c>
      <c r="D130" s="212" t="s">
        <v>158</v>
      </c>
      <c r="E130" s="213" t="s">
        <v>739</v>
      </c>
      <c r="F130" s="214" t="s">
        <v>740</v>
      </c>
      <c r="G130" s="215" t="s">
        <v>176</v>
      </c>
      <c r="H130" s="216">
        <v>17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43</v>
      </c>
      <c r="O130" s="84"/>
      <c r="P130" s="221">
        <f>O130*H130</f>
        <v>0</v>
      </c>
      <c r="Q130" s="221">
        <v>0.0020100000000000001</v>
      </c>
      <c r="R130" s="221">
        <f>Q130*H130</f>
        <v>0.034169999999999999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262</v>
      </c>
      <c r="AT130" s="223" t="s">
        <v>158</v>
      </c>
      <c r="AU130" s="223" t="s">
        <v>81</v>
      </c>
      <c r="AY130" s="17" t="s">
        <v>155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262</v>
      </c>
      <c r="BM130" s="223" t="s">
        <v>741</v>
      </c>
    </row>
    <row r="131" s="2" customFormat="1" ht="21.75" customHeight="1">
      <c r="A131" s="38"/>
      <c r="B131" s="39"/>
      <c r="C131" s="212" t="s">
        <v>334</v>
      </c>
      <c r="D131" s="212" t="s">
        <v>158</v>
      </c>
      <c r="E131" s="213" t="s">
        <v>742</v>
      </c>
      <c r="F131" s="214" t="s">
        <v>743</v>
      </c>
      <c r="G131" s="215" t="s">
        <v>176</v>
      </c>
      <c r="H131" s="216">
        <v>12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0.00040999999999999999</v>
      </c>
      <c r="R131" s="221">
        <f>Q131*H131</f>
        <v>0.0049199999999999999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262</v>
      </c>
      <c r="AT131" s="223" t="s">
        <v>158</v>
      </c>
      <c r="AU131" s="223" t="s">
        <v>81</v>
      </c>
      <c r="AY131" s="17" t="s">
        <v>155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262</v>
      </c>
      <c r="BM131" s="223" t="s">
        <v>744</v>
      </c>
    </row>
    <row r="132" s="2" customFormat="1" ht="21.75" customHeight="1">
      <c r="A132" s="38"/>
      <c r="B132" s="39"/>
      <c r="C132" s="212" t="s">
        <v>375</v>
      </c>
      <c r="D132" s="212" t="s">
        <v>158</v>
      </c>
      <c r="E132" s="213" t="s">
        <v>745</v>
      </c>
      <c r="F132" s="214" t="s">
        <v>746</v>
      </c>
      <c r="G132" s="215" t="s">
        <v>176</v>
      </c>
      <c r="H132" s="216">
        <v>6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43</v>
      </c>
      <c r="O132" s="84"/>
      <c r="P132" s="221">
        <f>O132*H132</f>
        <v>0</v>
      </c>
      <c r="Q132" s="221">
        <v>0.00048000000000000001</v>
      </c>
      <c r="R132" s="221">
        <f>Q132*H132</f>
        <v>0.0028800000000000002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262</v>
      </c>
      <c r="AT132" s="223" t="s">
        <v>158</v>
      </c>
      <c r="AU132" s="223" t="s">
        <v>81</v>
      </c>
      <c r="AY132" s="17" t="s">
        <v>155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262</v>
      </c>
      <c r="BM132" s="223" t="s">
        <v>747</v>
      </c>
    </row>
    <row r="133" s="2" customFormat="1" ht="21.75" customHeight="1">
      <c r="A133" s="38"/>
      <c r="B133" s="39"/>
      <c r="C133" s="212" t="s">
        <v>381</v>
      </c>
      <c r="D133" s="212" t="s">
        <v>158</v>
      </c>
      <c r="E133" s="213" t="s">
        <v>748</v>
      </c>
      <c r="F133" s="214" t="s">
        <v>749</v>
      </c>
      <c r="G133" s="215" t="s">
        <v>176</v>
      </c>
      <c r="H133" s="216">
        <v>6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0.00071000000000000002</v>
      </c>
      <c r="R133" s="221">
        <f>Q133*H133</f>
        <v>0.0042599999999999999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262</v>
      </c>
      <c r="AT133" s="223" t="s">
        <v>158</v>
      </c>
      <c r="AU133" s="223" t="s">
        <v>81</v>
      </c>
      <c r="AY133" s="17" t="s">
        <v>155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262</v>
      </c>
      <c r="BM133" s="223" t="s">
        <v>750</v>
      </c>
    </row>
    <row r="134" s="2" customFormat="1" ht="21.75" customHeight="1">
      <c r="A134" s="38"/>
      <c r="B134" s="39"/>
      <c r="C134" s="212" t="s">
        <v>385</v>
      </c>
      <c r="D134" s="212" t="s">
        <v>158</v>
      </c>
      <c r="E134" s="213" t="s">
        <v>751</v>
      </c>
      <c r="F134" s="214" t="s">
        <v>752</v>
      </c>
      <c r="G134" s="215" t="s">
        <v>176</v>
      </c>
      <c r="H134" s="216">
        <v>12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0.0022399999999999998</v>
      </c>
      <c r="R134" s="221">
        <f>Q134*H134</f>
        <v>0.026879999999999998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262</v>
      </c>
      <c r="AT134" s="223" t="s">
        <v>158</v>
      </c>
      <c r="AU134" s="223" t="s">
        <v>81</v>
      </c>
      <c r="AY134" s="17" t="s">
        <v>155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262</v>
      </c>
      <c r="BM134" s="223" t="s">
        <v>753</v>
      </c>
    </row>
    <row r="135" s="2" customFormat="1" ht="21.75" customHeight="1">
      <c r="A135" s="38"/>
      <c r="B135" s="39"/>
      <c r="C135" s="212" t="s">
        <v>392</v>
      </c>
      <c r="D135" s="212" t="s">
        <v>158</v>
      </c>
      <c r="E135" s="213" t="s">
        <v>754</v>
      </c>
      <c r="F135" s="214" t="s">
        <v>755</v>
      </c>
      <c r="G135" s="215" t="s">
        <v>176</v>
      </c>
      <c r="H135" s="216">
        <v>2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0.0019</v>
      </c>
      <c r="R135" s="221">
        <f>Q135*H135</f>
        <v>0.0038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262</v>
      </c>
      <c r="AT135" s="223" t="s">
        <v>158</v>
      </c>
      <c r="AU135" s="223" t="s">
        <v>81</v>
      </c>
      <c r="AY135" s="17" t="s">
        <v>155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79</v>
      </c>
      <c r="BK135" s="224">
        <f>ROUND(I135*H135,2)</f>
        <v>0</v>
      </c>
      <c r="BL135" s="17" t="s">
        <v>262</v>
      </c>
      <c r="BM135" s="223" t="s">
        <v>756</v>
      </c>
    </row>
    <row r="136" s="2" customFormat="1" ht="24.15" customHeight="1">
      <c r="A136" s="38"/>
      <c r="B136" s="39"/>
      <c r="C136" s="212" t="s">
        <v>398</v>
      </c>
      <c r="D136" s="212" t="s">
        <v>158</v>
      </c>
      <c r="E136" s="213" t="s">
        <v>757</v>
      </c>
      <c r="F136" s="214" t="s">
        <v>758</v>
      </c>
      <c r="G136" s="215" t="s">
        <v>176</v>
      </c>
      <c r="H136" s="216">
        <v>230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43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262</v>
      </c>
      <c r="AT136" s="223" t="s">
        <v>158</v>
      </c>
      <c r="AU136" s="223" t="s">
        <v>81</v>
      </c>
      <c r="AY136" s="17" t="s">
        <v>155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262</v>
      </c>
      <c r="BM136" s="223" t="s">
        <v>759</v>
      </c>
    </row>
    <row r="137" s="2" customFormat="1" ht="24.15" customHeight="1">
      <c r="A137" s="38"/>
      <c r="B137" s="39"/>
      <c r="C137" s="212" t="s">
        <v>403</v>
      </c>
      <c r="D137" s="212" t="s">
        <v>158</v>
      </c>
      <c r="E137" s="213" t="s">
        <v>760</v>
      </c>
      <c r="F137" s="214" t="s">
        <v>761</v>
      </c>
      <c r="G137" s="215" t="s">
        <v>176</v>
      </c>
      <c r="H137" s="216">
        <v>122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262</v>
      </c>
      <c r="AT137" s="223" t="s">
        <v>158</v>
      </c>
      <c r="AU137" s="223" t="s">
        <v>81</v>
      </c>
      <c r="AY137" s="17" t="s">
        <v>155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262</v>
      </c>
      <c r="BM137" s="223" t="s">
        <v>762</v>
      </c>
    </row>
    <row r="138" s="2" customFormat="1" ht="44.25" customHeight="1">
      <c r="A138" s="38"/>
      <c r="B138" s="39"/>
      <c r="C138" s="212" t="s">
        <v>408</v>
      </c>
      <c r="D138" s="212" t="s">
        <v>158</v>
      </c>
      <c r="E138" s="213" t="s">
        <v>763</v>
      </c>
      <c r="F138" s="214" t="s">
        <v>764</v>
      </c>
      <c r="G138" s="215" t="s">
        <v>273</v>
      </c>
      <c r="H138" s="216">
        <v>1.1000000000000001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262</v>
      </c>
      <c r="AT138" s="223" t="s">
        <v>158</v>
      </c>
      <c r="AU138" s="223" t="s">
        <v>81</v>
      </c>
      <c r="AY138" s="17" t="s">
        <v>155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79</v>
      </c>
      <c r="BK138" s="224">
        <f>ROUND(I138*H138,2)</f>
        <v>0</v>
      </c>
      <c r="BL138" s="17" t="s">
        <v>262</v>
      </c>
      <c r="BM138" s="223" t="s">
        <v>765</v>
      </c>
    </row>
    <row r="139" s="2" customFormat="1" ht="24.15" customHeight="1">
      <c r="A139" s="38"/>
      <c r="B139" s="39"/>
      <c r="C139" s="212" t="s">
        <v>414</v>
      </c>
      <c r="D139" s="212" t="s">
        <v>158</v>
      </c>
      <c r="E139" s="213" t="s">
        <v>766</v>
      </c>
      <c r="F139" s="214" t="s">
        <v>767</v>
      </c>
      <c r="G139" s="215" t="s">
        <v>176</v>
      </c>
      <c r="H139" s="216">
        <v>12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262</v>
      </c>
      <c r="AT139" s="223" t="s">
        <v>158</v>
      </c>
      <c r="AU139" s="223" t="s">
        <v>81</v>
      </c>
      <c r="AY139" s="17" t="s">
        <v>155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79</v>
      </c>
      <c r="BK139" s="224">
        <f>ROUND(I139*H139,2)</f>
        <v>0</v>
      </c>
      <c r="BL139" s="17" t="s">
        <v>262</v>
      </c>
      <c r="BM139" s="223" t="s">
        <v>768</v>
      </c>
    </row>
    <row r="140" s="2" customFormat="1" ht="21.75" customHeight="1">
      <c r="A140" s="38"/>
      <c r="B140" s="39"/>
      <c r="C140" s="212" t="s">
        <v>419</v>
      </c>
      <c r="D140" s="212" t="s">
        <v>158</v>
      </c>
      <c r="E140" s="213" t="s">
        <v>769</v>
      </c>
      <c r="F140" s="214" t="s">
        <v>770</v>
      </c>
      <c r="G140" s="215" t="s">
        <v>378</v>
      </c>
      <c r="H140" s="216">
        <v>6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262</v>
      </c>
      <c r="AT140" s="223" t="s">
        <v>158</v>
      </c>
      <c r="AU140" s="223" t="s">
        <v>81</v>
      </c>
      <c r="AY140" s="17" t="s">
        <v>155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262</v>
      </c>
      <c r="BM140" s="223" t="s">
        <v>771</v>
      </c>
    </row>
    <row r="141" s="2" customFormat="1" ht="24.15" customHeight="1">
      <c r="A141" s="38"/>
      <c r="B141" s="39"/>
      <c r="C141" s="212" t="s">
        <v>424</v>
      </c>
      <c r="D141" s="212" t="s">
        <v>158</v>
      </c>
      <c r="E141" s="213" t="s">
        <v>772</v>
      </c>
      <c r="F141" s="214" t="s">
        <v>773</v>
      </c>
      <c r="G141" s="215" t="s">
        <v>378</v>
      </c>
      <c r="H141" s="216">
        <v>12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262</v>
      </c>
      <c r="AT141" s="223" t="s">
        <v>158</v>
      </c>
      <c r="AU141" s="223" t="s">
        <v>81</v>
      </c>
      <c r="AY141" s="17" t="s">
        <v>155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262</v>
      </c>
      <c r="BM141" s="223" t="s">
        <v>774</v>
      </c>
    </row>
    <row r="142" s="2" customFormat="1" ht="49.05" customHeight="1">
      <c r="A142" s="38"/>
      <c r="B142" s="39"/>
      <c r="C142" s="212" t="s">
        <v>430</v>
      </c>
      <c r="D142" s="212" t="s">
        <v>158</v>
      </c>
      <c r="E142" s="213" t="s">
        <v>775</v>
      </c>
      <c r="F142" s="214" t="s">
        <v>776</v>
      </c>
      <c r="G142" s="215" t="s">
        <v>273</v>
      </c>
      <c r="H142" s="216">
        <v>0.64700000000000002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43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262</v>
      </c>
      <c r="AT142" s="223" t="s">
        <v>158</v>
      </c>
      <c r="AU142" s="223" t="s">
        <v>81</v>
      </c>
      <c r="AY142" s="17" t="s">
        <v>155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79</v>
      </c>
      <c r="BK142" s="224">
        <f>ROUND(I142*H142,2)</f>
        <v>0</v>
      </c>
      <c r="BL142" s="17" t="s">
        <v>262</v>
      </c>
      <c r="BM142" s="223" t="s">
        <v>777</v>
      </c>
    </row>
    <row r="143" s="2" customFormat="1" ht="49.05" customHeight="1">
      <c r="A143" s="38"/>
      <c r="B143" s="39"/>
      <c r="C143" s="212" t="s">
        <v>434</v>
      </c>
      <c r="D143" s="212" t="s">
        <v>158</v>
      </c>
      <c r="E143" s="213" t="s">
        <v>778</v>
      </c>
      <c r="F143" s="214" t="s">
        <v>779</v>
      </c>
      <c r="G143" s="215" t="s">
        <v>273</v>
      </c>
      <c r="H143" s="216">
        <v>0.64700000000000002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262</v>
      </c>
      <c r="AT143" s="223" t="s">
        <v>158</v>
      </c>
      <c r="AU143" s="223" t="s">
        <v>81</v>
      </c>
      <c r="AY143" s="17" t="s">
        <v>155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262</v>
      </c>
      <c r="BM143" s="223" t="s">
        <v>780</v>
      </c>
    </row>
    <row r="144" s="2" customFormat="1" ht="49.05" customHeight="1">
      <c r="A144" s="38"/>
      <c r="B144" s="39"/>
      <c r="C144" s="212" t="s">
        <v>439</v>
      </c>
      <c r="D144" s="212" t="s">
        <v>158</v>
      </c>
      <c r="E144" s="213" t="s">
        <v>781</v>
      </c>
      <c r="F144" s="214" t="s">
        <v>782</v>
      </c>
      <c r="G144" s="215" t="s">
        <v>273</v>
      </c>
      <c r="H144" s="216">
        <v>0.64700000000000002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262</v>
      </c>
      <c r="AT144" s="223" t="s">
        <v>158</v>
      </c>
      <c r="AU144" s="223" t="s">
        <v>81</v>
      </c>
      <c r="AY144" s="17" t="s">
        <v>155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79</v>
      </c>
      <c r="BK144" s="224">
        <f>ROUND(I144*H144,2)</f>
        <v>0</v>
      </c>
      <c r="BL144" s="17" t="s">
        <v>262</v>
      </c>
      <c r="BM144" s="223" t="s">
        <v>783</v>
      </c>
    </row>
    <row r="145" s="12" customFormat="1" ht="22.8" customHeight="1">
      <c r="A145" s="12"/>
      <c r="B145" s="196"/>
      <c r="C145" s="197"/>
      <c r="D145" s="198" t="s">
        <v>71</v>
      </c>
      <c r="E145" s="210" t="s">
        <v>784</v>
      </c>
      <c r="F145" s="210" t="s">
        <v>785</v>
      </c>
      <c r="G145" s="197"/>
      <c r="H145" s="197"/>
      <c r="I145" s="200"/>
      <c r="J145" s="211">
        <f>BK145</f>
        <v>0</v>
      </c>
      <c r="K145" s="197"/>
      <c r="L145" s="202"/>
      <c r="M145" s="203"/>
      <c r="N145" s="204"/>
      <c r="O145" s="204"/>
      <c r="P145" s="205">
        <f>SUM(P146:P195)</f>
        <v>0</v>
      </c>
      <c r="Q145" s="204"/>
      <c r="R145" s="205">
        <f>SUM(R146:R195)</f>
        <v>6.2031300000000016</v>
      </c>
      <c r="S145" s="204"/>
      <c r="T145" s="206">
        <f>SUM(T146:T195)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7" t="s">
        <v>81</v>
      </c>
      <c r="AT145" s="208" t="s">
        <v>71</v>
      </c>
      <c r="AU145" s="208" t="s">
        <v>79</v>
      </c>
      <c r="AY145" s="207" t="s">
        <v>155</v>
      </c>
      <c r="BK145" s="209">
        <f>SUM(BK146:BK195)</f>
        <v>0</v>
      </c>
    </row>
    <row r="146" s="2" customFormat="1" ht="44.25" customHeight="1">
      <c r="A146" s="38"/>
      <c r="B146" s="39"/>
      <c r="C146" s="212" t="s">
        <v>443</v>
      </c>
      <c r="D146" s="212" t="s">
        <v>158</v>
      </c>
      <c r="E146" s="213" t="s">
        <v>786</v>
      </c>
      <c r="F146" s="214" t="s">
        <v>787</v>
      </c>
      <c r="G146" s="215" t="s">
        <v>176</v>
      </c>
      <c r="H146" s="216">
        <v>14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43</v>
      </c>
      <c r="O146" s="84"/>
      <c r="P146" s="221">
        <f>O146*H146</f>
        <v>0</v>
      </c>
      <c r="Q146" s="221">
        <v>0.0064000000000000003</v>
      </c>
      <c r="R146" s="221">
        <f>Q146*H146</f>
        <v>0.089599999999999999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262</v>
      </c>
      <c r="AT146" s="223" t="s">
        <v>158</v>
      </c>
      <c r="AU146" s="223" t="s">
        <v>81</v>
      </c>
      <c r="AY146" s="17" t="s">
        <v>155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262</v>
      </c>
      <c r="BM146" s="223" t="s">
        <v>788</v>
      </c>
    </row>
    <row r="147" s="2" customFormat="1" ht="37.8" customHeight="1">
      <c r="A147" s="38"/>
      <c r="B147" s="39"/>
      <c r="C147" s="212" t="s">
        <v>448</v>
      </c>
      <c r="D147" s="212" t="s">
        <v>158</v>
      </c>
      <c r="E147" s="213" t="s">
        <v>789</v>
      </c>
      <c r="F147" s="214" t="s">
        <v>790</v>
      </c>
      <c r="G147" s="215" t="s">
        <v>176</v>
      </c>
      <c r="H147" s="216">
        <v>5</v>
      </c>
      <c r="I147" s="217"/>
      <c r="J147" s="218">
        <f>ROUND(I147*H147,2)</f>
        <v>0</v>
      </c>
      <c r="K147" s="214" t="s">
        <v>19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0.01087</v>
      </c>
      <c r="R147" s="221">
        <f>Q147*H147</f>
        <v>0.054349999999999996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262</v>
      </c>
      <c r="AT147" s="223" t="s">
        <v>158</v>
      </c>
      <c r="AU147" s="223" t="s">
        <v>81</v>
      </c>
      <c r="AY147" s="17" t="s">
        <v>155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262</v>
      </c>
      <c r="BM147" s="223" t="s">
        <v>791</v>
      </c>
    </row>
    <row r="148" s="2" customFormat="1" ht="24.15" customHeight="1">
      <c r="A148" s="38"/>
      <c r="B148" s="39"/>
      <c r="C148" s="212" t="s">
        <v>452</v>
      </c>
      <c r="D148" s="212" t="s">
        <v>158</v>
      </c>
      <c r="E148" s="213" t="s">
        <v>792</v>
      </c>
      <c r="F148" s="214" t="s">
        <v>793</v>
      </c>
      <c r="G148" s="215" t="s">
        <v>176</v>
      </c>
      <c r="H148" s="216">
        <v>168</v>
      </c>
      <c r="I148" s="217"/>
      <c r="J148" s="218">
        <f>ROUND(I148*H148,2)</f>
        <v>0</v>
      </c>
      <c r="K148" s="214" t="s">
        <v>19</v>
      </c>
      <c r="L148" s="44"/>
      <c r="M148" s="219" t="s">
        <v>19</v>
      </c>
      <c r="N148" s="220" t="s">
        <v>43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262</v>
      </c>
      <c r="AT148" s="223" t="s">
        <v>158</v>
      </c>
      <c r="AU148" s="223" t="s">
        <v>81</v>
      </c>
      <c r="AY148" s="17" t="s">
        <v>155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262</v>
      </c>
      <c r="BM148" s="223" t="s">
        <v>794</v>
      </c>
    </row>
    <row r="149" s="2" customFormat="1" ht="33" customHeight="1">
      <c r="A149" s="38"/>
      <c r="B149" s="39"/>
      <c r="C149" s="212" t="s">
        <v>459</v>
      </c>
      <c r="D149" s="212" t="s">
        <v>158</v>
      </c>
      <c r="E149" s="213" t="s">
        <v>795</v>
      </c>
      <c r="F149" s="214" t="s">
        <v>796</v>
      </c>
      <c r="G149" s="215" t="s">
        <v>176</v>
      </c>
      <c r="H149" s="216">
        <v>380</v>
      </c>
      <c r="I149" s="217"/>
      <c r="J149" s="218">
        <f>ROUND(I149*H149,2)</f>
        <v>0</v>
      </c>
      <c r="K149" s="214" t="s">
        <v>19</v>
      </c>
      <c r="L149" s="44"/>
      <c r="M149" s="219" t="s">
        <v>19</v>
      </c>
      <c r="N149" s="220" t="s">
        <v>43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262</v>
      </c>
      <c r="AT149" s="223" t="s">
        <v>158</v>
      </c>
      <c r="AU149" s="223" t="s">
        <v>81</v>
      </c>
      <c r="AY149" s="17" t="s">
        <v>155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262</v>
      </c>
      <c r="BM149" s="223" t="s">
        <v>797</v>
      </c>
    </row>
    <row r="150" s="2" customFormat="1" ht="24.15" customHeight="1">
      <c r="A150" s="38"/>
      <c r="B150" s="39"/>
      <c r="C150" s="212" t="s">
        <v>465</v>
      </c>
      <c r="D150" s="212" t="s">
        <v>158</v>
      </c>
      <c r="E150" s="213" t="s">
        <v>798</v>
      </c>
      <c r="F150" s="214" t="s">
        <v>799</v>
      </c>
      <c r="G150" s="215" t="s">
        <v>176</v>
      </c>
      <c r="H150" s="216">
        <v>185</v>
      </c>
      <c r="I150" s="217"/>
      <c r="J150" s="218">
        <f>ROUND(I150*H150,2)</f>
        <v>0</v>
      </c>
      <c r="K150" s="214" t="s">
        <v>19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262</v>
      </c>
      <c r="AT150" s="223" t="s">
        <v>158</v>
      </c>
      <c r="AU150" s="223" t="s">
        <v>81</v>
      </c>
      <c r="AY150" s="17" t="s">
        <v>155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262</v>
      </c>
      <c r="BM150" s="223" t="s">
        <v>800</v>
      </c>
    </row>
    <row r="151" s="2" customFormat="1" ht="55.5" customHeight="1">
      <c r="A151" s="38"/>
      <c r="B151" s="39"/>
      <c r="C151" s="212" t="s">
        <v>576</v>
      </c>
      <c r="D151" s="212" t="s">
        <v>158</v>
      </c>
      <c r="E151" s="213" t="s">
        <v>801</v>
      </c>
      <c r="F151" s="214" t="s">
        <v>802</v>
      </c>
      <c r="G151" s="215" t="s">
        <v>176</v>
      </c>
      <c r="H151" s="216">
        <v>24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0.00072999999999999996</v>
      </c>
      <c r="R151" s="221">
        <f>Q151*H151</f>
        <v>0.017520000000000001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262</v>
      </c>
      <c r="AT151" s="223" t="s">
        <v>158</v>
      </c>
      <c r="AU151" s="223" t="s">
        <v>81</v>
      </c>
      <c r="AY151" s="17" t="s">
        <v>155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79</v>
      </c>
      <c r="BK151" s="224">
        <f>ROUND(I151*H151,2)</f>
        <v>0</v>
      </c>
      <c r="BL151" s="17" t="s">
        <v>262</v>
      </c>
      <c r="BM151" s="223" t="s">
        <v>803</v>
      </c>
    </row>
    <row r="152" s="2" customFormat="1" ht="66.75" customHeight="1">
      <c r="A152" s="38"/>
      <c r="B152" s="39"/>
      <c r="C152" s="212" t="s">
        <v>583</v>
      </c>
      <c r="D152" s="212" t="s">
        <v>158</v>
      </c>
      <c r="E152" s="213" t="s">
        <v>804</v>
      </c>
      <c r="F152" s="214" t="s">
        <v>805</v>
      </c>
      <c r="G152" s="215" t="s">
        <v>176</v>
      </c>
      <c r="H152" s="216">
        <v>168</v>
      </c>
      <c r="I152" s="217"/>
      <c r="J152" s="218">
        <f>ROUND(I152*H152,2)</f>
        <v>0</v>
      </c>
      <c r="K152" s="214" t="s">
        <v>19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0.00097999999999999997</v>
      </c>
      <c r="R152" s="221">
        <f>Q152*H152</f>
        <v>0.16464000000000001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262</v>
      </c>
      <c r="AT152" s="223" t="s">
        <v>158</v>
      </c>
      <c r="AU152" s="223" t="s">
        <v>81</v>
      </c>
      <c r="AY152" s="17" t="s">
        <v>155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79</v>
      </c>
      <c r="BK152" s="224">
        <f>ROUND(I152*H152,2)</f>
        <v>0</v>
      </c>
      <c r="BL152" s="17" t="s">
        <v>262</v>
      </c>
      <c r="BM152" s="223" t="s">
        <v>806</v>
      </c>
    </row>
    <row r="153" s="2" customFormat="1" ht="66.75" customHeight="1">
      <c r="A153" s="38"/>
      <c r="B153" s="39"/>
      <c r="C153" s="212" t="s">
        <v>590</v>
      </c>
      <c r="D153" s="212" t="s">
        <v>158</v>
      </c>
      <c r="E153" s="213" t="s">
        <v>807</v>
      </c>
      <c r="F153" s="214" t="s">
        <v>808</v>
      </c>
      <c r="G153" s="215" t="s">
        <v>176</v>
      </c>
      <c r="H153" s="216">
        <v>143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0.0012999999999999999</v>
      </c>
      <c r="R153" s="221">
        <f>Q153*H153</f>
        <v>0.18589999999999998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262</v>
      </c>
      <c r="AT153" s="223" t="s">
        <v>158</v>
      </c>
      <c r="AU153" s="223" t="s">
        <v>81</v>
      </c>
      <c r="AY153" s="17" t="s">
        <v>155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79</v>
      </c>
      <c r="BK153" s="224">
        <f>ROUND(I153*H153,2)</f>
        <v>0</v>
      </c>
      <c r="BL153" s="17" t="s">
        <v>262</v>
      </c>
      <c r="BM153" s="223" t="s">
        <v>809</v>
      </c>
    </row>
    <row r="154" s="2" customFormat="1" ht="66.75" customHeight="1">
      <c r="A154" s="38"/>
      <c r="B154" s="39"/>
      <c r="C154" s="212" t="s">
        <v>595</v>
      </c>
      <c r="D154" s="212" t="s">
        <v>158</v>
      </c>
      <c r="E154" s="213" t="s">
        <v>810</v>
      </c>
      <c r="F154" s="214" t="s">
        <v>811</v>
      </c>
      <c r="G154" s="215" t="s">
        <v>176</v>
      </c>
      <c r="H154" s="216">
        <v>140</v>
      </c>
      <c r="I154" s="217"/>
      <c r="J154" s="218">
        <f>ROUND(I154*H154,2)</f>
        <v>0</v>
      </c>
      <c r="K154" s="214" t="s">
        <v>19</v>
      </c>
      <c r="L154" s="44"/>
      <c r="M154" s="219" t="s">
        <v>19</v>
      </c>
      <c r="N154" s="220" t="s">
        <v>43</v>
      </c>
      <c r="O154" s="84"/>
      <c r="P154" s="221">
        <f>O154*H154</f>
        <v>0</v>
      </c>
      <c r="Q154" s="221">
        <v>0.00263</v>
      </c>
      <c r="R154" s="221">
        <f>Q154*H154</f>
        <v>0.36819999999999997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262</v>
      </c>
      <c r="AT154" s="223" t="s">
        <v>158</v>
      </c>
      <c r="AU154" s="223" t="s">
        <v>81</v>
      </c>
      <c r="AY154" s="17" t="s">
        <v>155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79</v>
      </c>
      <c r="BK154" s="224">
        <f>ROUND(I154*H154,2)</f>
        <v>0</v>
      </c>
      <c r="BL154" s="17" t="s">
        <v>262</v>
      </c>
      <c r="BM154" s="223" t="s">
        <v>812</v>
      </c>
    </row>
    <row r="155" s="2" customFormat="1" ht="62.7" customHeight="1">
      <c r="A155" s="38"/>
      <c r="B155" s="39"/>
      <c r="C155" s="212" t="s">
        <v>602</v>
      </c>
      <c r="D155" s="212" t="s">
        <v>158</v>
      </c>
      <c r="E155" s="213" t="s">
        <v>813</v>
      </c>
      <c r="F155" s="214" t="s">
        <v>814</v>
      </c>
      <c r="G155" s="215" t="s">
        <v>176</v>
      </c>
      <c r="H155" s="216">
        <v>97</v>
      </c>
      <c r="I155" s="217"/>
      <c r="J155" s="218">
        <f>ROUND(I155*H155,2)</f>
        <v>0</v>
      </c>
      <c r="K155" s="214" t="s">
        <v>19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0.00364</v>
      </c>
      <c r="R155" s="221">
        <f>Q155*H155</f>
        <v>0.35308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262</v>
      </c>
      <c r="AT155" s="223" t="s">
        <v>158</v>
      </c>
      <c r="AU155" s="223" t="s">
        <v>81</v>
      </c>
      <c r="AY155" s="17" t="s">
        <v>155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79</v>
      </c>
      <c r="BK155" s="224">
        <f>ROUND(I155*H155,2)</f>
        <v>0</v>
      </c>
      <c r="BL155" s="17" t="s">
        <v>262</v>
      </c>
      <c r="BM155" s="223" t="s">
        <v>815</v>
      </c>
    </row>
    <row r="156" s="2" customFormat="1" ht="62.7" customHeight="1">
      <c r="A156" s="38"/>
      <c r="B156" s="39"/>
      <c r="C156" s="212" t="s">
        <v>606</v>
      </c>
      <c r="D156" s="212" t="s">
        <v>158</v>
      </c>
      <c r="E156" s="213" t="s">
        <v>816</v>
      </c>
      <c r="F156" s="214" t="s">
        <v>817</v>
      </c>
      <c r="G156" s="215" t="s">
        <v>176</v>
      </c>
      <c r="H156" s="216">
        <v>32</v>
      </c>
      <c r="I156" s="217"/>
      <c r="J156" s="218">
        <f>ROUND(I156*H156,2)</f>
        <v>0</v>
      </c>
      <c r="K156" s="214" t="s">
        <v>19</v>
      </c>
      <c r="L156" s="44"/>
      <c r="M156" s="219" t="s">
        <v>19</v>
      </c>
      <c r="N156" s="220" t="s">
        <v>43</v>
      </c>
      <c r="O156" s="84"/>
      <c r="P156" s="221">
        <f>O156*H156</f>
        <v>0</v>
      </c>
      <c r="Q156" s="221">
        <v>0.0060099999999999997</v>
      </c>
      <c r="R156" s="221">
        <f>Q156*H156</f>
        <v>0.19231999999999999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262</v>
      </c>
      <c r="AT156" s="223" t="s">
        <v>158</v>
      </c>
      <c r="AU156" s="223" t="s">
        <v>81</v>
      </c>
      <c r="AY156" s="17" t="s">
        <v>155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79</v>
      </c>
      <c r="BK156" s="224">
        <f>ROUND(I156*H156,2)</f>
        <v>0</v>
      </c>
      <c r="BL156" s="17" t="s">
        <v>262</v>
      </c>
      <c r="BM156" s="223" t="s">
        <v>818</v>
      </c>
    </row>
    <row r="157" s="2" customFormat="1" ht="62.7" customHeight="1">
      <c r="A157" s="38"/>
      <c r="B157" s="39"/>
      <c r="C157" s="212" t="s">
        <v>617</v>
      </c>
      <c r="D157" s="212" t="s">
        <v>158</v>
      </c>
      <c r="E157" s="213" t="s">
        <v>819</v>
      </c>
      <c r="F157" s="214" t="s">
        <v>820</v>
      </c>
      <c r="G157" s="215" t="s">
        <v>176</v>
      </c>
      <c r="H157" s="216">
        <v>70</v>
      </c>
      <c r="I157" s="217"/>
      <c r="J157" s="218">
        <f>ROUND(I157*H157,2)</f>
        <v>0</v>
      </c>
      <c r="K157" s="214" t="s">
        <v>19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0.0143</v>
      </c>
      <c r="R157" s="221">
        <f>Q157*H157</f>
        <v>1.0010000000000001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262</v>
      </c>
      <c r="AT157" s="223" t="s">
        <v>158</v>
      </c>
      <c r="AU157" s="223" t="s">
        <v>81</v>
      </c>
      <c r="AY157" s="17" t="s">
        <v>155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79</v>
      </c>
      <c r="BK157" s="224">
        <f>ROUND(I157*H157,2)</f>
        <v>0</v>
      </c>
      <c r="BL157" s="17" t="s">
        <v>262</v>
      </c>
      <c r="BM157" s="223" t="s">
        <v>821</v>
      </c>
    </row>
    <row r="158" s="2" customFormat="1" ht="62.7" customHeight="1">
      <c r="A158" s="38"/>
      <c r="B158" s="39"/>
      <c r="C158" s="212" t="s">
        <v>622</v>
      </c>
      <c r="D158" s="212" t="s">
        <v>158</v>
      </c>
      <c r="E158" s="213" t="s">
        <v>822</v>
      </c>
      <c r="F158" s="214" t="s">
        <v>823</v>
      </c>
      <c r="G158" s="215" t="s">
        <v>176</v>
      </c>
      <c r="H158" s="216">
        <v>85</v>
      </c>
      <c r="I158" s="217"/>
      <c r="J158" s="218">
        <f>ROUND(I158*H158,2)</f>
        <v>0</v>
      </c>
      <c r="K158" s="214" t="s">
        <v>19</v>
      </c>
      <c r="L158" s="44"/>
      <c r="M158" s="219" t="s">
        <v>19</v>
      </c>
      <c r="N158" s="220" t="s">
        <v>43</v>
      </c>
      <c r="O158" s="84"/>
      <c r="P158" s="221">
        <f>O158*H158</f>
        <v>0</v>
      </c>
      <c r="Q158" s="221">
        <v>0.022210000000000001</v>
      </c>
      <c r="R158" s="221">
        <f>Q158*H158</f>
        <v>1.88785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262</v>
      </c>
      <c r="AT158" s="223" t="s">
        <v>158</v>
      </c>
      <c r="AU158" s="223" t="s">
        <v>81</v>
      </c>
      <c r="AY158" s="17" t="s">
        <v>155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79</v>
      </c>
      <c r="BK158" s="224">
        <f>ROUND(I158*H158,2)</f>
        <v>0</v>
      </c>
      <c r="BL158" s="17" t="s">
        <v>262</v>
      </c>
      <c r="BM158" s="223" t="s">
        <v>824</v>
      </c>
    </row>
    <row r="159" s="2" customFormat="1" ht="24.15" customHeight="1">
      <c r="A159" s="38"/>
      <c r="B159" s="39"/>
      <c r="C159" s="212" t="s">
        <v>825</v>
      </c>
      <c r="D159" s="212" t="s">
        <v>158</v>
      </c>
      <c r="E159" s="213" t="s">
        <v>826</v>
      </c>
      <c r="F159" s="214" t="s">
        <v>827</v>
      </c>
      <c r="G159" s="215" t="s">
        <v>176</v>
      </c>
      <c r="H159" s="216">
        <v>6</v>
      </c>
      <c r="I159" s="217"/>
      <c r="J159" s="218">
        <f>ROUND(I159*H159,2)</f>
        <v>0</v>
      </c>
      <c r="K159" s="214" t="s">
        <v>19</v>
      </c>
      <c r="L159" s="44"/>
      <c r="M159" s="219" t="s">
        <v>19</v>
      </c>
      <c r="N159" s="220" t="s">
        <v>43</v>
      </c>
      <c r="O159" s="84"/>
      <c r="P159" s="221">
        <f>O159*H159</f>
        <v>0</v>
      </c>
      <c r="Q159" s="221">
        <v>0.00012999999999999999</v>
      </c>
      <c r="R159" s="221">
        <f>Q159*H159</f>
        <v>0.00077999999999999988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262</v>
      </c>
      <c r="AT159" s="223" t="s">
        <v>158</v>
      </c>
      <c r="AU159" s="223" t="s">
        <v>81</v>
      </c>
      <c r="AY159" s="17" t="s">
        <v>155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79</v>
      </c>
      <c r="BK159" s="224">
        <f>ROUND(I159*H159,2)</f>
        <v>0</v>
      </c>
      <c r="BL159" s="17" t="s">
        <v>262</v>
      </c>
      <c r="BM159" s="223" t="s">
        <v>828</v>
      </c>
    </row>
    <row r="160" s="2" customFormat="1" ht="24.15" customHeight="1">
      <c r="A160" s="38"/>
      <c r="B160" s="39"/>
      <c r="C160" s="212" t="s">
        <v>829</v>
      </c>
      <c r="D160" s="212" t="s">
        <v>158</v>
      </c>
      <c r="E160" s="213" t="s">
        <v>830</v>
      </c>
      <c r="F160" s="214" t="s">
        <v>831</v>
      </c>
      <c r="G160" s="215" t="s">
        <v>176</v>
      </c>
      <c r="H160" s="216">
        <v>12</v>
      </c>
      <c r="I160" s="217"/>
      <c r="J160" s="218">
        <f>ROUND(I160*H160,2)</f>
        <v>0</v>
      </c>
      <c r="K160" s="214" t="s">
        <v>19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0.00016000000000000001</v>
      </c>
      <c r="R160" s="221">
        <f>Q160*H160</f>
        <v>0.0019200000000000003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262</v>
      </c>
      <c r="AT160" s="223" t="s">
        <v>158</v>
      </c>
      <c r="AU160" s="223" t="s">
        <v>81</v>
      </c>
      <c r="AY160" s="17" t="s">
        <v>155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79</v>
      </c>
      <c r="BK160" s="224">
        <f>ROUND(I160*H160,2)</f>
        <v>0</v>
      </c>
      <c r="BL160" s="17" t="s">
        <v>262</v>
      </c>
      <c r="BM160" s="223" t="s">
        <v>832</v>
      </c>
    </row>
    <row r="161" s="2" customFormat="1" ht="33" customHeight="1">
      <c r="A161" s="38"/>
      <c r="B161" s="39"/>
      <c r="C161" s="212" t="s">
        <v>470</v>
      </c>
      <c r="D161" s="212" t="s">
        <v>158</v>
      </c>
      <c r="E161" s="213" t="s">
        <v>833</v>
      </c>
      <c r="F161" s="214" t="s">
        <v>834</v>
      </c>
      <c r="G161" s="215" t="s">
        <v>176</v>
      </c>
      <c r="H161" s="216">
        <v>6</v>
      </c>
      <c r="I161" s="217"/>
      <c r="J161" s="218">
        <f>ROUND(I161*H161,2)</f>
        <v>0</v>
      </c>
      <c r="K161" s="214" t="s">
        <v>19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0.00016000000000000001</v>
      </c>
      <c r="R161" s="221">
        <f>Q161*H161</f>
        <v>0.00096000000000000013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262</v>
      </c>
      <c r="AT161" s="223" t="s">
        <v>158</v>
      </c>
      <c r="AU161" s="223" t="s">
        <v>81</v>
      </c>
      <c r="AY161" s="17" t="s">
        <v>155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79</v>
      </c>
      <c r="BK161" s="224">
        <f>ROUND(I161*H161,2)</f>
        <v>0</v>
      </c>
      <c r="BL161" s="17" t="s">
        <v>262</v>
      </c>
      <c r="BM161" s="223" t="s">
        <v>835</v>
      </c>
    </row>
    <row r="162" s="2" customFormat="1" ht="37.8" customHeight="1">
      <c r="A162" s="38"/>
      <c r="B162" s="39"/>
      <c r="C162" s="212" t="s">
        <v>476</v>
      </c>
      <c r="D162" s="212" t="s">
        <v>158</v>
      </c>
      <c r="E162" s="213" t="s">
        <v>836</v>
      </c>
      <c r="F162" s="214" t="s">
        <v>837</v>
      </c>
      <c r="G162" s="215" t="s">
        <v>176</v>
      </c>
      <c r="H162" s="216">
        <v>64</v>
      </c>
      <c r="I162" s="217"/>
      <c r="J162" s="218">
        <f>ROUND(I162*H162,2)</f>
        <v>0</v>
      </c>
      <c r="K162" s="214" t="s">
        <v>19</v>
      </c>
      <c r="L162" s="44"/>
      <c r="M162" s="219" t="s">
        <v>19</v>
      </c>
      <c r="N162" s="220" t="s">
        <v>43</v>
      </c>
      <c r="O162" s="84"/>
      <c r="P162" s="221">
        <f>O162*H162</f>
        <v>0</v>
      </c>
      <c r="Q162" s="221">
        <v>0.00029</v>
      </c>
      <c r="R162" s="221">
        <f>Q162*H162</f>
        <v>0.01856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262</v>
      </c>
      <c r="AT162" s="223" t="s">
        <v>158</v>
      </c>
      <c r="AU162" s="223" t="s">
        <v>81</v>
      </c>
      <c r="AY162" s="17" t="s">
        <v>155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79</v>
      </c>
      <c r="BK162" s="224">
        <f>ROUND(I162*H162,2)</f>
        <v>0</v>
      </c>
      <c r="BL162" s="17" t="s">
        <v>262</v>
      </c>
      <c r="BM162" s="223" t="s">
        <v>838</v>
      </c>
    </row>
    <row r="163" s="2" customFormat="1" ht="37.8" customHeight="1">
      <c r="A163" s="38"/>
      <c r="B163" s="39"/>
      <c r="C163" s="212" t="s">
        <v>481</v>
      </c>
      <c r="D163" s="212" t="s">
        <v>158</v>
      </c>
      <c r="E163" s="213" t="s">
        <v>839</v>
      </c>
      <c r="F163" s="214" t="s">
        <v>840</v>
      </c>
      <c r="G163" s="215" t="s">
        <v>176</v>
      </c>
      <c r="H163" s="216">
        <v>30</v>
      </c>
      <c r="I163" s="217"/>
      <c r="J163" s="218">
        <f>ROUND(I163*H163,2)</f>
        <v>0</v>
      </c>
      <c r="K163" s="214" t="s">
        <v>19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0.00040000000000000002</v>
      </c>
      <c r="R163" s="221">
        <f>Q163*H163</f>
        <v>0.012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262</v>
      </c>
      <c r="AT163" s="223" t="s">
        <v>158</v>
      </c>
      <c r="AU163" s="223" t="s">
        <v>81</v>
      </c>
      <c r="AY163" s="17" t="s">
        <v>155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79</v>
      </c>
      <c r="BK163" s="224">
        <f>ROUND(I163*H163,2)</f>
        <v>0</v>
      </c>
      <c r="BL163" s="17" t="s">
        <v>262</v>
      </c>
      <c r="BM163" s="223" t="s">
        <v>841</v>
      </c>
    </row>
    <row r="164" s="2" customFormat="1" ht="33" customHeight="1">
      <c r="A164" s="38"/>
      <c r="B164" s="39"/>
      <c r="C164" s="212" t="s">
        <v>488</v>
      </c>
      <c r="D164" s="212" t="s">
        <v>158</v>
      </c>
      <c r="E164" s="213" t="s">
        <v>842</v>
      </c>
      <c r="F164" s="214" t="s">
        <v>843</v>
      </c>
      <c r="G164" s="215" t="s">
        <v>176</v>
      </c>
      <c r="H164" s="216">
        <v>14</v>
      </c>
      <c r="I164" s="217"/>
      <c r="J164" s="218">
        <f>ROUND(I164*H164,2)</f>
        <v>0</v>
      </c>
      <c r="K164" s="214" t="s">
        <v>19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0.00046999999999999999</v>
      </c>
      <c r="R164" s="221">
        <f>Q164*H164</f>
        <v>0.0065799999999999999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262</v>
      </c>
      <c r="AT164" s="223" t="s">
        <v>158</v>
      </c>
      <c r="AU164" s="223" t="s">
        <v>81</v>
      </c>
      <c r="AY164" s="17" t="s">
        <v>155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79</v>
      </c>
      <c r="BK164" s="224">
        <f>ROUND(I164*H164,2)</f>
        <v>0</v>
      </c>
      <c r="BL164" s="17" t="s">
        <v>262</v>
      </c>
      <c r="BM164" s="223" t="s">
        <v>844</v>
      </c>
    </row>
    <row r="165" s="2" customFormat="1" ht="55.5" customHeight="1">
      <c r="A165" s="38"/>
      <c r="B165" s="39"/>
      <c r="C165" s="212" t="s">
        <v>845</v>
      </c>
      <c r="D165" s="212" t="s">
        <v>158</v>
      </c>
      <c r="E165" s="213" t="s">
        <v>846</v>
      </c>
      <c r="F165" s="214" t="s">
        <v>847</v>
      </c>
      <c r="G165" s="215" t="s">
        <v>176</v>
      </c>
      <c r="H165" s="216">
        <v>12</v>
      </c>
      <c r="I165" s="217"/>
      <c r="J165" s="218">
        <f>ROUND(I165*H165,2)</f>
        <v>0</v>
      </c>
      <c r="K165" s="214" t="s">
        <v>19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0.00012</v>
      </c>
      <c r="R165" s="221">
        <f>Q165*H165</f>
        <v>0.0014400000000000001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262</v>
      </c>
      <c r="AT165" s="223" t="s">
        <v>158</v>
      </c>
      <c r="AU165" s="223" t="s">
        <v>81</v>
      </c>
      <c r="AY165" s="17" t="s">
        <v>155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79</v>
      </c>
      <c r="BK165" s="224">
        <f>ROUND(I165*H165,2)</f>
        <v>0</v>
      </c>
      <c r="BL165" s="17" t="s">
        <v>262</v>
      </c>
      <c r="BM165" s="223" t="s">
        <v>848</v>
      </c>
    </row>
    <row r="166" s="2" customFormat="1" ht="66.75" customHeight="1">
      <c r="A166" s="38"/>
      <c r="B166" s="39"/>
      <c r="C166" s="212" t="s">
        <v>493</v>
      </c>
      <c r="D166" s="212" t="s">
        <v>158</v>
      </c>
      <c r="E166" s="213" t="s">
        <v>849</v>
      </c>
      <c r="F166" s="214" t="s">
        <v>850</v>
      </c>
      <c r="G166" s="215" t="s">
        <v>176</v>
      </c>
      <c r="H166" s="216">
        <v>40</v>
      </c>
      <c r="I166" s="217"/>
      <c r="J166" s="218">
        <f>ROUND(I166*H166,2)</f>
        <v>0</v>
      </c>
      <c r="K166" s="214" t="s">
        <v>19</v>
      </c>
      <c r="L166" s="44"/>
      <c r="M166" s="219" t="s">
        <v>19</v>
      </c>
      <c r="N166" s="220" t="s">
        <v>43</v>
      </c>
      <c r="O166" s="84"/>
      <c r="P166" s="221">
        <f>O166*H166</f>
        <v>0</v>
      </c>
      <c r="Q166" s="221">
        <v>0.00020000000000000001</v>
      </c>
      <c r="R166" s="221">
        <f>Q166*H166</f>
        <v>0.0080000000000000002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262</v>
      </c>
      <c r="AT166" s="223" t="s">
        <v>158</v>
      </c>
      <c r="AU166" s="223" t="s">
        <v>81</v>
      </c>
      <c r="AY166" s="17" t="s">
        <v>155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79</v>
      </c>
      <c r="BK166" s="224">
        <f>ROUND(I166*H166,2)</f>
        <v>0</v>
      </c>
      <c r="BL166" s="17" t="s">
        <v>262</v>
      </c>
      <c r="BM166" s="223" t="s">
        <v>851</v>
      </c>
    </row>
    <row r="167" s="2" customFormat="1" ht="62.7" customHeight="1">
      <c r="A167" s="38"/>
      <c r="B167" s="39"/>
      <c r="C167" s="212" t="s">
        <v>852</v>
      </c>
      <c r="D167" s="212" t="s">
        <v>158</v>
      </c>
      <c r="E167" s="213" t="s">
        <v>853</v>
      </c>
      <c r="F167" s="214" t="s">
        <v>854</v>
      </c>
      <c r="G167" s="215" t="s">
        <v>176</v>
      </c>
      <c r="H167" s="216">
        <v>23</v>
      </c>
      <c r="I167" s="217"/>
      <c r="J167" s="218">
        <f>ROUND(I167*H167,2)</f>
        <v>0</v>
      </c>
      <c r="K167" s="214" t="s">
        <v>19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0.00024000000000000001</v>
      </c>
      <c r="R167" s="221">
        <f>Q167*H167</f>
        <v>0.0055199999999999997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262</v>
      </c>
      <c r="AT167" s="223" t="s">
        <v>158</v>
      </c>
      <c r="AU167" s="223" t="s">
        <v>81</v>
      </c>
      <c r="AY167" s="17" t="s">
        <v>155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79</v>
      </c>
      <c r="BK167" s="224">
        <f>ROUND(I167*H167,2)</f>
        <v>0</v>
      </c>
      <c r="BL167" s="17" t="s">
        <v>262</v>
      </c>
      <c r="BM167" s="223" t="s">
        <v>855</v>
      </c>
    </row>
    <row r="168" s="2" customFormat="1" ht="66.75" customHeight="1">
      <c r="A168" s="38"/>
      <c r="B168" s="39"/>
      <c r="C168" s="212" t="s">
        <v>500</v>
      </c>
      <c r="D168" s="212" t="s">
        <v>158</v>
      </c>
      <c r="E168" s="213" t="s">
        <v>856</v>
      </c>
      <c r="F168" s="214" t="s">
        <v>857</v>
      </c>
      <c r="G168" s="215" t="s">
        <v>176</v>
      </c>
      <c r="H168" s="216">
        <v>74</v>
      </c>
      <c r="I168" s="217"/>
      <c r="J168" s="218">
        <f>ROUND(I168*H168,2)</f>
        <v>0</v>
      </c>
      <c r="K168" s="214" t="s">
        <v>19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0.00024000000000000001</v>
      </c>
      <c r="R168" s="221">
        <f>Q168*H168</f>
        <v>0.017760000000000001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262</v>
      </c>
      <c r="AT168" s="223" t="s">
        <v>158</v>
      </c>
      <c r="AU168" s="223" t="s">
        <v>81</v>
      </c>
      <c r="AY168" s="17" t="s">
        <v>155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262</v>
      </c>
      <c r="BM168" s="223" t="s">
        <v>858</v>
      </c>
    </row>
    <row r="169" s="2" customFormat="1" ht="37.8" customHeight="1">
      <c r="A169" s="38"/>
      <c r="B169" s="39"/>
      <c r="C169" s="212" t="s">
        <v>505</v>
      </c>
      <c r="D169" s="212" t="s">
        <v>158</v>
      </c>
      <c r="E169" s="213" t="s">
        <v>859</v>
      </c>
      <c r="F169" s="214" t="s">
        <v>860</v>
      </c>
      <c r="G169" s="215" t="s">
        <v>176</v>
      </c>
      <c r="H169" s="216">
        <v>180</v>
      </c>
      <c r="I169" s="217"/>
      <c r="J169" s="218">
        <f>ROUND(I169*H169,2)</f>
        <v>0</v>
      </c>
      <c r="K169" s="214" t="s">
        <v>19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262</v>
      </c>
      <c r="AT169" s="223" t="s">
        <v>158</v>
      </c>
      <c r="AU169" s="223" t="s">
        <v>81</v>
      </c>
      <c r="AY169" s="17" t="s">
        <v>155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79</v>
      </c>
      <c r="BK169" s="224">
        <f>ROUND(I169*H169,2)</f>
        <v>0</v>
      </c>
      <c r="BL169" s="17" t="s">
        <v>262</v>
      </c>
      <c r="BM169" s="223" t="s">
        <v>861</v>
      </c>
    </row>
    <row r="170" s="2" customFormat="1" ht="37.8" customHeight="1">
      <c r="A170" s="38"/>
      <c r="B170" s="39"/>
      <c r="C170" s="212" t="s">
        <v>510</v>
      </c>
      <c r="D170" s="212" t="s">
        <v>158</v>
      </c>
      <c r="E170" s="213" t="s">
        <v>862</v>
      </c>
      <c r="F170" s="214" t="s">
        <v>863</v>
      </c>
      <c r="G170" s="215" t="s">
        <v>176</v>
      </c>
      <c r="H170" s="216">
        <v>92</v>
      </c>
      <c r="I170" s="217"/>
      <c r="J170" s="218">
        <f>ROUND(I170*H170,2)</f>
        <v>0</v>
      </c>
      <c r="K170" s="214" t="s">
        <v>19</v>
      </c>
      <c r="L170" s="44"/>
      <c r="M170" s="219" t="s">
        <v>19</v>
      </c>
      <c r="N170" s="220" t="s">
        <v>43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262</v>
      </c>
      <c r="AT170" s="223" t="s">
        <v>158</v>
      </c>
      <c r="AU170" s="223" t="s">
        <v>81</v>
      </c>
      <c r="AY170" s="17" t="s">
        <v>155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79</v>
      </c>
      <c r="BK170" s="224">
        <f>ROUND(I170*H170,2)</f>
        <v>0</v>
      </c>
      <c r="BL170" s="17" t="s">
        <v>262</v>
      </c>
      <c r="BM170" s="223" t="s">
        <v>864</v>
      </c>
    </row>
    <row r="171" s="2" customFormat="1" ht="37.8" customHeight="1">
      <c r="A171" s="38"/>
      <c r="B171" s="39"/>
      <c r="C171" s="212" t="s">
        <v>515</v>
      </c>
      <c r="D171" s="212" t="s">
        <v>158</v>
      </c>
      <c r="E171" s="213" t="s">
        <v>865</v>
      </c>
      <c r="F171" s="214" t="s">
        <v>866</v>
      </c>
      <c r="G171" s="215" t="s">
        <v>176</v>
      </c>
      <c r="H171" s="216">
        <v>367</v>
      </c>
      <c r="I171" s="217"/>
      <c r="J171" s="218">
        <f>ROUND(I171*H171,2)</f>
        <v>0</v>
      </c>
      <c r="K171" s="214" t="s">
        <v>19</v>
      </c>
      <c r="L171" s="44"/>
      <c r="M171" s="219" t="s">
        <v>19</v>
      </c>
      <c r="N171" s="220" t="s">
        <v>43</v>
      </c>
      <c r="O171" s="84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262</v>
      </c>
      <c r="AT171" s="223" t="s">
        <v>158</v>
      </c>
      <c r="AU171" s="223" t="s">
        <v>81</v>
      </c>
      <c r="AY171" s="17" t="s">
        <v>155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79</v>
      </c>
      <c r="BK171" s="224">
        <f>ROUND(I171*H171,2)</f>
        <v>0</v>
      </c>
      <c r="BL171" s="17" t="s">
        <v>262</v>
      </c>
      <c r="BM171" s="223" t="s">
        <v>867</v>
      </c>
    </row>
    <row r="172" s="2" customFormat="1" ht="37.8" customHeight="1">
      <c r="A172" s="38"/>
      <c r="B172" s="39"/>
      <c r="C172" s="212" t="s">
        <v>520</v>
      </c>
      <c r="D172" s="212" t="s">
        <v>158</v>
      </c>
      <c r="E172" s="213" t="s">
        <v>868</v>
      </c>
      <c r="F172" s="214" t="s">
        <v>869</v>
      </c>
      <c r="G172" s="215" t="s">
        <v>176</v>
      </c>
      <c r="H172" s="216">
        <v>70</v>
      </c>
      <c r="I172" s="217"/>
      <c r="J172" s="218">
        <f>ROUND(I172*H172,2)</f>
        <v>0</v>
      </c>
      <c r="K172" s="214" t="s">
        <v>19</v>
      </c>
      <c r="L172" s="44"/>
      <c r="M172" s="219" t="s">
        <v>19</v>
      </c>
      <c r="N172" s="220" t="s">
        <v>43</v>
      </c>
      <c r="O172" s="84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262</v>
      </c>
      <c r="AT172" s="223" t="s">
        <v>158</v>
      </c>
      <c r="AU172" s="223" t="s">
        <v>81</v>
      </c>
      <c r="AY172" s="17" t="s">
        <v>155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79</v>
      </c>
      <c r="BK172" s="224">
        <f>ROUND(I172*H172,2)</f>
        <v>0</v>
      </c>
      <c r="BL172" s="17" t="s">
        <v>262</v>
      </c>
      <c r="BM172" s="223" t="s">
        <v>870</v>
      </c>
    </row>
    <row r="173" s="2" customFormat="1" ht="37.8" customHeight="1">
      <c r="A173" s="38"/>
      <c r="B173" s="39"/>
      <c r="C173" s="212" t="s">
        <v>526</v>
      </c>
      <c r="D173" s="212" t="s">
        <v>158</v>
      </c>
      <c r="E173" s="213" t="s">
        <v>871</v>
      </c>
      <c r="F173" s="214" t="s">
        <v>872</v>
      </c>
      <c r="G173" s="215" t="s">
        <v>176</v>
      </c>
      <c r="H173" s="216">
        <v>23</v>
      </c>
      <c r="I173" s="217"/>
      <c r="J173" s="218">
        <f>ROUND(I173*H173,2)</f>
        <v>0</v>
      </c>
      <c r="K173" s="214" t="s">
        <v>19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262</v>
      </c>
      <c r="AT173" s="223" t="s">
        <v>158</v>
      </c>
      <c r="AU173" s="223" t="s">
        <v>81</v>
      </c>
      <c r="AY173" s="17" t="s">
        <v>155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79</v>
      </c>
      <c r="BK173" s="224">
        <f>ROUND(I173*H173,2)</f>
        <v>0</v>
      </c>
      <c r="BL173" s="17" t="s">
        <v>262</v>
      </c>
      <c r="BM173" s="223" t="s">
        <v>873</v>
      </c>
    </row>
    <row r="174" s="2" customFormat="1" ht="24.15" customHeight="1">
      <c r="A174" s="38"/>
      <c r="B174" s="39"/>
      <c r="C174" s="212" t="s">
        <v>531</v>
      </c>
      <c r="D174" s="212" t="s">
        <v>158</v>
      </c>
      <c r="E174" s="213" t="s">
        <v>874</v>
      </c>
      <c r="F174" s="214" t="s">
        <v>875</v>
      </c>
      <c r="G174" s="215" t="s">
        <v>176</v>
      </c>
      <c r="H174" s="216">
        <v>123</v>
      </c>
      <c r="I174" s="217"/>
      <c r="J174" s="218">
        <f>ROUND(I174*H174,2)</f>
        <v>0</v>
      </c>
      <c r="K174" s="214" t="s">
        <v>19</v>
      </c>
      <c r="L174" s="44"/>
      <c r="M174" s="219" t="s">
        <v>19</v>
      </c>
      <c r="N174" s="220" t="s">
        <v>43</v>
      </c>
      <c r="O174" s="84"/>
      <c r="P174" s="221">
        <f>O174*H174</f>
        <v>0</v>
      </c>
      <c r="Q174" s="221">
        <v>0.0019200000000000001</v>
      </c>
      <c r="R174" s="221">
        <f>Q174*H174</f>
        <v>0.23616000000000001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262</v>
      </c>
      <c r="AT174" s="223" t="s">
        <v>158</v>
      </c>
      <c r="AU174" s="223" t="s">
        <v>81</v>
      </c>
      <c r="AY174" s="17" t="s">
        <v>155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79</v>
      </c>
      <c r="BK174" s="224">
        <f>ROUND(I174*H174,2)</f>
        <v>0</v>
      </c>
      <c r="BL174" s="17" t="s">
        <v>262</v>
      </c>
      <c r="BM174" s="223" t="s">
        <v>876</v>
      </c>
    </row>
    <row r="175" s="2" customFormat="1" ht="24.15" customHeight="1">
      <c r="A175" s="38"/>
      <c r="B175" s="39"/>
      <c r="C175" s="212" t="s">
        <v>536</v>
      </c>
      <c r="D175" s="212" t="s">
        <v>158</v>
      </c>
      <c r="E175" s="213" t="s">
        <v>877</v>
      </c>
      <c r="F175" s="214" t="s">
        <v>878</v>
      </c>
      <c r="G175" s="215" t="s">
        <v>176</v>
      </c>
      <c r="H175" s="216">
        <v>127</v>
      </c>
      <c r="I175" s="217"/>
      <c r="J175" s="218">
        <f>ROUND(I175*H175,2)</f>
        <v>0</v>
      </c>
      <c r="K175" s="214" t="s">
        <v>19</v>
      </c>
      <c r="L175" s="44"/>
      <c r="M175" s="219" t="s">
        <v>19</v>
      </c>
      <c r="N175" s="220" t="s">
        <v>43</v>
      </c>
      <c r="O175" s="84"/>
      <c r="P175" s="221">
        <f>O175*H175</f>
        <v>0</v>
      </c>
      <c r="Q175" s="221">
        <v>0.0024199999999999998</v>
      </c>
      <c r="R175" s="221">
        <f>Q175*H175</f>
        <v>0.30734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262</v>
      </c>
      <c r="AT175" s="223" t="s">
        <v>158</v>
      </c>
      <c r="AU175" s="223" t="s">
        <v>81</v>
      </c>
      <c r="AY175" s="17" t="s">
        <v>155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79</v>
      </c>
      <c r="BK175" s="224">
        <f>ROUND(I175*H175,2)</f>
        <v>0</v>
      </c>
      <c r="BL175" s="17" t="s">
        <v>262</v>
      </c>
      <c r="BM175" s="223" t="s">
        <v>879</v>
      </c>
    </row>
    <row r="176" s="2" customFormat="1" ht="24.15" customHeight="1">
      <c r="A176" s="38"/>
      <c r="B176" s="39"/>
      <c r="C176" s="212" t="s">
        <v>542</v>
      </c>
      <c r="D176" s="212" t="s">
        <v>158</v>
      </c>
      <c r="E176" s="213" t="s">
        <v>880</v>
      </c>
      <c r="F176" s="214" t="s">
        <v>881</v>
      </c>
      <c r="G176" s="215" t="s">
        <v>176</v>
      </c>
      <c r="H176" s="216">
        <v>130</v>
      </c>
      <c r="I176" s="217"/>
      <c r="J176" s="218">
        <f>ROUND(I176*H176,2)</f>
        <v>0</v>
      </c>
      <c r="K176" s="214" t="s">
        <v>19</v>
      </c>
      <c r="L176" s="44"/>
      <c r="M176" s="219" t="s">
        <v>19</v>
      </c>
      <c r="N176" s="220" t="s">
        <v>43</v>
      </c>
      <c r="O176" s="84"/>
      <c r="P176" s="221">
        <f>O176*H176</f>
        <v>0</v>
      </c>
      <c r="Q176" s="221">
        <v>0.0026800000000000001</v>
      </c>
      <c r="R176" s="221">
        <f>Q176*H176</f>
        <v>0.34839999999999999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262</v>
      </c>
      <c r="AT176" s="223" t="s">
        <v>158</v>
      </c>
      <c r="AU176" s="223" t="s">
        <v>81</v>
      </c>
      <c r="AY176" s="17" t="s">
        <v>155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79</v>
      </c>
      <c r="BK176" s="224">
        <f>ROUND(I176*H176,2)</f>
        <v>0</v>
      </c>
      <c r="BL176" s="17" t="s">
        <v>262</v>
      </c>
      <c r="BM176" s="223" t="s">
        <v>882</v>
      </c>
    </row>
    <row r="177" s="2" customFormat="1" ht="24.15" customHeight="1">
      <c r="A177" s="38"/>
      <c r="B177" s="39"/>
      <c r="C177" s="212" t="s">
        <v>548</v>
      </c>
      <c r="D177" s="212" t="s">
        <v>158</v>
      </c>
      <c r="E177" s="213" t="s">
        <v>883</v>
      </c>
      <c r="F177" s="214" t="s">
        <v>884</v>
      </c>
      <c r="G177" s="215" t="s">
        <v>176</v>
      </c>
      <c r="H177" s="216">
        <v>100</v>
      </c>
      <c r="I177" s="217"/>
      <c r="J177" s="218">
        <f>ROUND(I177*H177,2)</f>
        <v>0</v>
      </c>
      <c r="K177" s="214" t="s">
        <v>19</v>
      </c>
      <c r="L177" s="44"/>
      <c r="M177" s="219" t="s">
        <v>19</v>
      </c>
      <c r="N177" s="220" t="s">
        <v>43</v>
      </c>
      <c r="O177" s="84"/>
      <c r="P177" s="221">
        <f>O177*H177</f>
        <v>0</v>
      </c>
      <c r="Q177" s="221">
        <v>0.0039399999999999999</v>
      </c>
      <c r="R177" s="221">
        <f>Q177*H177</f>
        <v>0.39400000000000002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262</v>
      </c>
      <c r="AT177" s="223" t="s">
        <v>158</v>
      </c>
      <c r="AU177" s="223" t="s">
        <v>81</v>
      </c>
      <c r="AY177" s="17" t="s">
        <v>155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79</v>
      </c>
      <c r="BK177" s="224">
        <f>ROUND(I177*H177,2)</f>
        <v>0</v>
      </c>
      <c r="BL177" s="17" t="s">
        <v>262</v>
      </c>
      <c r="BM177" s="223" t="s">
        <v>885</v>
      </c>
    </row>
    <row r="178" s="2" customFormat="1" ht="24.15" customHeight="1">
      <c r="A178" s="38"/>
      <c r="B178" s="39"/>
      <c r="C178" s="212" t="s">
        <v>553</v>
      </c>
      <c r="D178" s="212" t="s">
        <v>158</v>
      </c>
      <c r="E178" s="213" t="s">
        <v>886</v>
      </c>
      <c r="F178" s="214" t="s">
        <v>887</v>
      </c>
      <c r="G178" s="215" t="s">
        <v>176</v>
      </c>
      <c r="H178" s="216">
        <v>34</v>
      </c>
      <c r="I178" s="217"/>
      <c r="J178" s="218">
        <f>ROUND(I178*H178,2)</f>
        <v>0</v>
      </c>
      <c r="K178" s="214" t="s">
        <v>19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0.0043400000000000001</v>
      </c>
      <c r="R178" s="221">
        <f>Q178*H178</f>
        <v>0.14756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262</v>
      </c>
      <c r="AT178" s="223" t="s">
        <v>158</v>
      </c>
      <c r="AU178" s="223" t="s">
        <v>81</v>
      </c>
      <c r="AY178" s="17" t="s">
        <v>155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79</v>
      </c>
      <c r="BK178" s="224">
        <f>ROUND(I178*H178,2)</f>
        <v>0</v>
      </c>
      <c r="BL178" s="17" t="s">
        <v>262</v>
      </c>
      <c r="BM178" s="223" t="s">
        <v>888</v>
      </c>
    </row>
    <row r="179" s="2" customFormat="1" ht="24.15" customHeight="1">
      <c r="A179" s="38"/>
      <c r="B179" s="39"/>
      <c r="C179" s="212" t="s">
        <v>560</v>
      </c>
      <c r="D179" s="212" t="s">
        <v>158</v>
      </c>
      <c r="E179" s="213" t="s">
        <v>889</v>
      </c>
      <c r="F179" s="214" t="s">
        <v>890</v>
      </c>
      <c r="G179" s="215" t="s">
        <v>176</v>
      </c>
      <c r="H179" s="216">
        <v>70</v>
      </c>
      <c r="I179" s="217"/>
      <c r="J179" s="218">
        <f>ROUND(I179*H179,2)</f>
        <v>0</v>
      </c>
      <c r="K179" s="214" t="s">
        <v>19</v>
      </c>
      <c r="L179" s="44"/>
      <c r="M179" s="219" t="s">
        <v>19</v>
      </c>
      <c r="N179" s="220" t="s">
        <v>43</v>
      </c>
      <c r="O179" s="84"/>
      <c r="P179" s="221">
        <f>O179*H179</f>
        <v>0</v>
      </c>
      <c r="Q179" s="221">
        <v>0.0048500000000000001</v>
      </c>
      <c r="R179" s="221">
        <f>Q179*H179</f>
        <v>0.33950000000000002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262</v>
      </c>
      <c r="AT179" s="223" t="s">
        <v>158</v>
      </c>
      <c r="AU179" s="223" t="s">
        <v>81</v>
      </c>
      <c r="AY179" s="17" t="s">
        <v>155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79</v>
      </c>
      <c r="BK179" s="224">
        <f>ROUND(I179*H179,2)</f>
        <v>0</v>
      </c>
      <c r="BL179" s="17" t="s">
        <v>262</v>
      </c>
      <c r="BM179" s="223" t="s">
        <v>891</v>
      </c>
    </row>
    <row r="180" s="2" customFormat="1" ht="21.75" customHeight="1">
      <c r="A180" s="38"/>
      <c r="B180" s="39"/>
      <c r="C180" s="212" t="s">
        <v>565</v>
      </c>
      <c r="D180" s="212" t="s">
        <v>158</v>
      </c>
      <c r="E180" s="213" t="s">
        <v>892</v>
      </c>
      <c r="F180" s="214" t="s">
        <v>893</v>
      </c>
      <c r="G180" s="215" t="s">
        <v>378</v>
      </c>
      <c r="H180" s="216">
        <v>17</v>
      </c>
      <c r="I180" s="217"/>
      <c r="J180" s="218">
        <f>ROUND(I180*H180,2)</f>
        <v>0</v>
      </c>
      <c r="K180" s="214" t="s">
        <v>19</v>
      </c>
      <c r="L180" s="44"/>
      <c r="M180" s="219" t="s">
        <v>19</v>
      </c>
      <c r="N180" s="220" t="s">
        <v>43</v>
      </c>
      <c r="O180" s="84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262</v>
      </c>
      <c r="AT180" s="223" t="s">
        <v>158</v>
      </c>
      <c r="AU180" s="223" t="s">
        <v>81</v>
      </c>
      <c r="AY180" s="17" t="s">
        <v>155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79</v>
      </c>
      <c r="BK180" s="224">
        <f>ROUND(I180*H180,2)</f>
        <v>0</v>
      </c>
      <c r="BL180" s="17" t="s">
        <v>262</v>
      </c>
      <c r="BM180" s="223" t="s">
        <v>894</v>
      </c>
    </row>
    <row r="181" s="2" customFormat="1" ht="33" customHeight="1">
      <c r="A181" s="38"/>
      <c r="B181" s="39"/>
      <c r="C181" s="212" t="s">
        <v>571</v>
      </c>
      <c r="D181" s="212" t="s">
        <v>158</v>
      </c>
      <c r="E181" s="213" t="s">
        <v>895</v>
      </c>
      <c r="F181" s="214" t="s">
        <v>896</v>
      </c>
      <c r="G181" s="215" t="s">
        <v>378</v>
      </c>
      <c r="H181" s="216">
        <v>2</v>
      </c>
      <c r="I181" s="217"/>
      <c r="J181" s="218">
        <f>ROUND(I181*H181,2)</f>
        <v>0</v>
      </c>
      <c r="K181" s="214" t="s">
        <v>19</v>
      </c>
      <c r="L181" s="44"/>
      <c r="M181" s="219" t="s">
        <v>19</v>
      </c>
      <c r="N181" s="220" t="s">
        <v>43</v>
      </c>
      <c r="O181" s="84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262</v>
      </c>
      <c r="AT181" s="223" t="s">
        <v>158</v>
      </c>
      <c r="AU181" s="223" t="s">
        <v>81</v>
      </c>
      <c r="AY181" s="17" t="s">
        <v>155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79</v>
      </c>
      <c r="BK181" s="224">
        <f>ROUND(I181*H181,2)</f>
        <v>0</v>
      </c>
      <c r="BL181" s="17" t="s">
        <v>262</v>
      </c>
      <c r="BM181" s="223" t="s">
        <v>897</v>
      </c>
    </row>
    <row r="182" s="2" customFormat="1" ht="24.15" customHeight="1">
      <c r="A182" s="38"/>
      <c r="B182" s="39"/>
      <c r="C182" s="212" t="s">
        <v>898</v>
      </c>
      <c r="D182" s="212" t="s">
        <v>158</v>
      </c>
      <c r="E182" s="213" t="s">
        <v>899</v>
      </c>
      <c r="F182" s="214" t="s">
        <v>900</v>
      </c>
      <c r="G182" s="215" t="s">
        <v>378</v>
      </c>
      <c r="H182" s="216">
        <v>1</v>
      </c>
      <c r="I182" s="217"/>
      <c r="J182" s="218">
        <f>ROUND(I182*H182,2)</f>
        <v>0</v>
      </c>
      <c r="K182" s="214" t="s">
        <v>19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0.00027</v>
      </c>
      <c r="R182" s="221">
        <f>Q182*H182</f>
        <v>0.00027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262</v>
      </c>
      <c r="AT182" s="223" t="s">
        <v>158</v>
      </c>
      <c r="AU182" s="223" t="s">
        <v>81</v>
      </c>
      <c r="AY182" s="17" t="s">
        <v>155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79</v>
      </c>
      <c r="BK182" s="224">
        <f>ROUND(I182*H182,2)</f>
        <v>0</v>
      </c>
      <c r="BL182" s="17" t="s">
        <v>262</v>
      </c>
      <c r="BM182" s="223" t="s">
        <v>901</v>
      </c>
    </row>
    <row r="183" s="2" customFormat="1" ht="24.15" customHeight="1">
      <c r="A183" s="38"/>
      <c r="B183" s="39"/>
      <c r="C183" s="212" t="s">
        <v>902</v>
      </c>
      <c r="D183" s="212" t="s">
        <v>158</v>
      </c>
      <c r="E183" s="213" t="s">
        <v>903</v>
      </c>
      <c r="F183" s="214" t="s">
        <v>904</v>
      </c>
      <c r="G183" s="215" t="s">
        <v>378</v>
      </c>
      <c r="H183" s="216">
        <v>17</v>
      </c>
      <c r="I183" s="217"/>
      <c r="J183" s="218">
        <f>ROUND(I183*H183,2)</f>
        <v>0</v>
      </c>
      <c r="K183" s="214" t="s">
        <v>19</v>
      </c>
      <c r="L183" s="44"/>
      <c r="M183" s="219" t="s">
        <v>19</v>
      </c>
      <c r="N183" s="220" t="s">
        <v>43</v>
      </c>
      <c r="O183" s="84"/>
      <c r="P183" s="221">
        <f>O183*H183</f>
        <v>0</v>
      </c>
      <c r="Q183" s="221">
        <v>0.00035</v>
      </c>
      <c r="R183" s="221">
        <f>Q183*H183</f>
        <v>0.0059499999999999996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262</v>
      </c>
      <c r="AT183" s="223" t="s">
        <v>158</v>
      </c>
      <c r="AU183" s="223" t="s">
        <v>81</v>
      </c>
      <c r="AY183" s="17" t="s">
        <v>155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79</v>
      </c>
      <c r="BK183" s="224">
        <f>ROUND(I183*H183,2)</f>
        <v>0</v>
      </c>
      <c r="BL183" s="17" t="s">
        <v>262</v>
      </c>
      <c r="BM183" s="223" t="s">
        <v>905</v>
      </c>
    </row>
    <row r="184" s="2" customFormat="1" ht="44.25" customHeight="1">
      <c r="A184" s="38"/>
      <c r="B184" s="39"/>
      <c r="C184" s="264" t="s">
        <v>906</v>
      </c>
      <c r="D184" s="264" t="s">
        <v>331</v>
      </c>
      <c r="E184" s="265" t="s">
        <v>907</v>
      </c>
      <c r="F184" s="266" t="s">
        <v>908</v>
      </c>
      <c r="G184" s="267" t="s">
        <v>378</v>
      </c>
      <c r="H184" s="268">
        <v>1</v>
      </c>
      <c r="I184" s="269"/>
      <c r="J184" s="270">
        <f>ROUND(I184*H184,2)</f>
        <v>0</v>
      </c>
      <c r="K184" s="266" t="s">
        <v>19</v>
      </c>
      <c r="L184" s="271"/>
      <c r="M184" s="272" t="s">
        <v>19</v>
      </c>
      <c r="N184" s="273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334</v>
      </c>
      <c r="AT184" s="223" t="s">
        <v>331</v>
      </c>
      <c r="AU184" s="223" t="s">
        <v>81</v>
      </c>
      <c r="AY184" s="17" t="s">
        <v>155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79</v>
      </c>
      <c r="BK184" s="224">
        <f>ROUND(I184*H184,2)</f>
        <v>0</v>
      </c>
      <c r="BL184" s="17" t="s">
        <v>262</v>
      </c>
      <c r="BM184" s="223" t="s">
        <v>909</v>
      </c>
    </row>
    <row r="185" s="2" customFormat="1" ht="24.15" customHeight="1">
      <c r="A185" s="38"/>
      <c r="B185" s="39"/>
      <c r="C185" s="212" t="s">
        <v>910</v>
      </c>
      <c r="D185" s="212" t="s">
        <v>158</v>
      </c>
      <c r="E185" s="213" t="s">
        <v>911</v>
      </c>
      <c r="F185" s="214" t="s">
        <v>912</v>
      </c>
      <c r="G185" s="215" t="s">
        <v>378</v>
      </c>
      <c r="H185" s="216">
        <v>4</v>
      </c>
      <c r="I185" s="217"/>
      <c r="J185" s="218">
        <f>ROUND(I185*H185,2)</f>
        <v>0</v>
      </c>
      <c r="K185" s="214" t="s">
        <v>19</v>
      </c>
      <c r="L185" s="44"/>
      <c r="M185" s="219" t="s">
        <v>19</v>
      </c>
      <c r="N185" s="220" t="s">
        <v>43</v>
      </c>
      <c r="O185" s="84"/>
      <c r="P185" s="221">
        <f>O185*H185</f>
        <v>0</v>
      </c>
      <c r="Q185" s="221">
        <v>0.00055000000000000003</v>
      </c>
      <c r="R185" s="221">
        <f>Q185*H185</f>
        <v>0.0022000000000000001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262</v>
      </c>
      <c r="AT185" s="223" t="s">
        <v>158</v>
      </c>
      <c r="AU185" s="223" t="s">
        <v>81</v>
      </c>
      <c r="AY185" s="17" t="s">
        <v>155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79</v>
      </c>
      <c r="BK185" s="224">
        <f>ROUND(I185*H185,2)</f>
        <v>0</v>
      </c>
      <c r="BL185" s="17" t="s">
        <v>262</v>
      </c>
      <c r="BM185" s="223" t="s">
        <v>913</v>
      </c>
    </row>
    <row r="186" s="2" customFormat="1" ht="44.25" customHeight="1">
      <c r="A186" s="38"/>
      <c r="B186" s="39"/>
      <c r="C186" s="212" t="s">
        <v>914</v>
      </c>
      <c r="D186" s="212" t="s">
        <v>158</v>
      </c>
      <c r="E186" s="213" t="s">
        <v>915</v>
      </c>
      <c r="F186" s="214" t="s">
        <v>916</v>
      </c>
      <c r="G186" s="215" t="s">
        <v>378</v>
      </c>
      <c r="H186" s="216">
        <v>1</v>
      </c>
      <c r="I186" s="217"/>
      <c r="J186" s="218">
        <f>ROUND(I186*H186,2)</f>
        <v>0</v>
      </c>
      <c r="K186" s="214" t="s">
        <v>19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0.00076000000000000004</v>
      </c>
      <c r="R186" s="221">
        <f>Q186*H186</f>
        <v>0.00076000000000000004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262</v>
      </c>
      <c r="AT186" s="223" t="s">
        <v>158</v>
      </c>
      <c r="AU186" s="223" t="s">
        <v>81</v>
      </c>
      <c r="AY186" s="17" t="s">
        <v>155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79</v>
      </c>
      <c r="BK186" s="224">
        <f>ROUND(I186*H186,2)</f>
        <v>0</v>
      </c>
      <c r="BL186" s="17" t="s">
        <v>262</v>
      </c>
      <c r="BM186" s="223" t="s">
        <v>917</v>
      </c>
    </row>
    <row r="187" s="2" customFormat="1" ht="44.25" customHeight="1">
      <c r="A187" s="38"/>
      <c r="B187" s="39"/>
      <c r="C187" s="212" t="s">
        <v>918</v>
      </c>
      <c r="D187" s="212" t="s">
        <v>158</v>
      </c>
      <c r="E187" s="213" t="s">
        <v>919</v>
      </c>
      <c r="F187" s="214" t="s">
        <v>920</v>
      </c>
      <c r="G187" s="215" t="s">
        <v>378</v>
      </c>
      <c r="H187" s="216">
        <v>2</v>
      </c>
      <c r="I187" s="217"/>
      <c r="J187" s="218">
        <f>ROUND(I187*H187,2)</f>
        <v>0</v>
      </c>
      <c r="K187" s="214" t="s">
        <v>19</v>
      </c>
      <c r="L187" s="44"/>
      <c r="M187" s="219" t="s">
        <v>19</v>
      </c>
      <c r="N187" s="220" t="s">
        <v>43</v>
      </c>
      <c r="O187" s="84"/>
      <c r="P187" s="221">
        <f>O187*H187</f>
        <v>0</v>
      </c>
      <c r="Q187" s="221">
        <v>0.0042199999999999998</v>
      </c>
      <c r="R187" s="221">
        <f>Q187*H187</f>
        <v>0.0084399999999999996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262</v>
      </c>
      <c r="AT187" s="223" t="s">
        <v>158</v>
      </c>
      <c r="AU187" s="223" t="s">
        <v>81</v>
      </c>
      <c r="AY187" s="17" t="s">
        <v>155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79</v>
      </c>
      <c r="BK187" s="224">
        <f>ROUND(I187*H187,2)</f>
        <v>0</v>
      </c>
      <c r="BL187" s="17" t="s">
        <v>262</v>
      </c>
      <c r="BM187" s="223" t="s">
        <v>921</v>
      </c>
    </row>
    <row r="188" s="2" customFormat="1" ht="55.5" customHeight="1">
      <c r="A188" s="38"/>
      <c r="B188" s="39"/>
      <c r="C188" s="212" t="s">
        <v>922</v>
      </c>
      <c r="D188" s="212" t="s">
        <v>158</v>
      </c>
      <c r="E188" s="213" t="s">
        <v>923</v>
      </c>
      <c r="F188" s="214" t="s">
        <v>924</v>
      </c>
      <c r="G188" s="215" t="s">
        <v>378</v>
      </c>
      <c r="H188" s="216">
        <v>3</v>
      </c>
      <c r="I188" s="217"/>
      <c r="J188" s="218">
        <f>ROUND(I188*H188,2)</f>
        <v>0</v>
      </c>
      <c r="K188" s="214" t="s">
        <v>19</v>
      </c>
      <c r="L188" s="44"/>
      <c r="M188" s="219" t="s">
        <v>19</v>
      </c>
      <c r="N188" s="220" t="s">
        <v>43</v>
      </c>
      <c r="O188" s="84"/>
      <c r="P188" s="221">
        <f>O188*H188</f>
        <v>0</v>
      </c>
      <c r="Q188" s="221">
        <v>0.0056600000000000001</v>
      </c>
      <c r="R188" s="221">
        <f>Q188*H188</f>
        <v>0.016980000000000002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262</v>
      </c>
      <c r="AT188" s="223" t="s">
        <v>158</v>
      </c>
      <c r="AU188" s="223" t="s">
        <v>81</v>
      </c>
      <c r="AY188" s="17" t="s">
        <v>155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79</v>
      </c>
      <c r="BK188" s="224">
        <f>ROUND(I188*H188,2)</f>
        <v>0</v>
      </c>
      <c r="BL188" s="17" t="s">
        <v>262</v>
      </c>
      <c r="BM188" s="223" t="s">
        <v>925</v>
      </c>
    </row>
    <row r="189" s="2" customFormat="1" ht="24.15" customHeight="1">
      <c r="A189" s="38"/>
      <c r="B189" s="39"/>
      <c r="C189" s="264" t="s">
        <v>926</v>
      </c>
      <c r="D189" s="264" t="s">
        <v>331</v>
      </c>
      <c r="E189" s="265" t="s">
        <v>927</v>
      </c>
      <c r="F189" s="266" t="s">
        <v>928</v>
      </c>
      <c r="G189" s="267" t="s">
        <v>378</v>
      </c>
      <c r="H189" s="268">
        <v>6</v>
      </c>
      <c r="I189" s="269"/>
      <c r="J189" s="270">
        <f>ROUND(I189*H189,2)</f>
        <v>0</v>
      </c>
      <c r="K189" s="266" t="s">
        <v>19</v>
      </c>
      <c r="L189" s="271"/>
      <c r="M189" s="272" t="s">
        <v>19</v>
      </c>
      <c r="N189" s="273" t="s">
        <v>43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334</v>
      </c>
      <c r="AT189" s="223" t="s">
        <v>331</v>
      </c>
      <c r="AU189" s="223" t="s">
        <v>81</v>
      </c>
      <c r="AY189" s="17" t="s">
        <v>155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79</v>
      </c>
      <c r="BK189" s="224">
        <f>ROUND(I189*H189,2)</f>
        <v>0</v>
      </c>
      <c r="BL189" s="17" t="s">
        <v>262</v>
      </c>
      <c r="BM189" s="223" t="s">
        <v>929</v>
      </c>
    </row>
    <row r="190" s="2" customFormat="1" ht="33" customHeight="1">
      <c r="A190" s="38"/>
      <c r="B190" s="39"/>
      <c r="C190" s="212" t="s">
        <v>930</v>
      </c>
      <c r="D190" s="212" t="s">
        <v>158</v>
      </c>
      <c r="E190" s="213" t="s">
        <v>931</v>
      </c>
      <c r="F190" s="214" t="s">
        <v>932</v>
      </c>
      <c r="G190" s="215" t="s">
        <v>176</v>
      </c>
      <c r="H190" s="216">
        <v>674</v>
      </c>
      <c r="I190" s="217"/>
      <c r="J190" s="218">
        <f>ROUND(I190*H190,2)</f>
        <v>0</v>
      </c>
      <c r="K190" s="214" t="s">
        <v>19</v>
      </c>
      <c r="L190" s="44"/>
      <c r="M190" s="219" t="s">
        <v>19</v>
      </c>
      <c r="N190" s="220" t="s">
        <v>43</v>
      </c>
      <c r="O190" s="84"/>
      <c r="P190" s="221">
        <f>O190*H190</f>
        <v>0</v>
      </c>
      <c r="Q190" s="221">
        <v>1.0000000000000001E-05</v>
      </c>
      <c r="R190" s="221">
        <f>Q190*H190</f>
        <v>0.0067400000000000003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262</v>
      </c>
      <c r="AT190" s="223" t="s">
        <v>158</v>
      </c>
      <c r="AU190" s="223" t="s">
        <v>81</v>
      </c>
      <c r="AY190" s="17" t="s">
        <v>155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79</v>
      </c>
      <c r="BK190" s="224">
        <f>ROUND(I190*H190,2)</f>
        <v>0</v>
      </c>
      <c r="BL190" s="17" t="s">
        <v>262</v>
      </c>
      <c r="BM190" s="223" t="s">
        <v>933</v>
      </c>
    </row>
    <row r="191" s="2" customFormat="1" ht="37.8" customHeight="1">
      <c r="A191" s="38"/>
      <c r="B191" s="39"/>
      <c r="C191" s="212" t="s">
        <v>934</v>
      </c>
      <c r="D191" s="212" t="s">
        <v>158</v>
      </c>
      <c r="E191" s="213" t="s">
        <v>935</v>
      </c>
      <c r="F191" s="214" t="s">
        <v>936</v>
      </c>
      <c r="G191" s="215" t="s">
        <v>176</v>
      </c>
      <c r="H191" s="216">
        <v>85</v>
      </c>
      <c r="I191" s="217"/>
      <c r="J191" s="218">
        <f>ROUND(I191*H191,2)</f>
        <v>0</v>
      </c>
      <c r="K191" s="214" t="s">
        <v>19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1.0000000000000001E-05</v>
      </c>
      <c r="R191" s="221">
        <f>Q191*H191</f>
        <v>0.00085000000000000006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262</v>
      </c>
      <c r="AT191" s="223" t="s">
        <v>158</v>
      </c>
      <c r="AU191" s="223" t="s">
        <v>81</v>
      </c>
      <c r="AY191" s="17" t="s">
        <v>155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79</v>
      </c>
      <c r="BK191" s="224">
        <f>ROUND(I191*H191,2)</f>
        <v>0</v>
      </c>
      <c r="BL191" s="17" t="s">
        <v>262</v>
      </c>
      <c r="BM191" s="223" t="s">
        <v>937</v>
      </c>
    </row>
    <row r="192" s="2" customFormat="1" ht="44.25" customHeight="1">
      <c r="A192" s="38"/>
      <c r="B192" s="39"/>
      <c r="C192" s="212" t="s">
        <v>938</v>
      </c>
      <c r="D192" s="212" t="s">
        <v>158</v>
      </c>
      <c r="E192" s="213" t="s">
        <v>939</v>
      </c>
      <c r="F192" s="214" t="s">
        <v>940</v>
      </c>
      <c r="G192" s="215" t="s">
        <v>273</v>
      </c>
      <c r="H192" s="216">
        <v>1.1000000000000001</v>
      </c>
      <c r="I192" s="217"/>
      <c r="J192" s="218">
        <f>ROUND(I192*H192,2)</f>
        <v>0</v>
      </c>
      <c r="K192" s="214" t="s">
        <v>19</v>
      </c>
      <c r="L192" s="44"/>
      <c r="M192" s="219" t="s">
        <v>19</v>
      </c>
      <c r="N192" s="220" t="s">
        <v>43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262</v>
      </c>
      <c r="AT192" s="223" t="s">
        <v>158</v>
      </c>
      <c r="AU192" s="223" t="s">
        <v>81</v>
      </c>
      <c r="AY192" s="17" t="s">
        <v>155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79</v>
      </c>
      <c r="BK192" s="224">
        <f>ROUND(I192*H192,2)</f>
        <v>0</v>
      </c>
      <c r="BL192" s="17" t="s">
        <v>262</v>
      </c>
      <c r="BM192" s="223" t="s">
        <v>941</v>
      </c>
    </row>
    <row r="193" s="2" customFormat="1" ht="44.25" customHeight="1">
      <c r="A193" s="38"/>
      <c r="B193" s="39"/>
      <c r="C193" s="212" t="s">
        <v>942</v>
      </c>
      <c r="D193" s="212" t="s">
        <v>158</v>
      </c>
      <c r="E193" s="213" t="s">
        <v>943</v>
      </c>
      <c r="F193" s="214" t="s">
        <v>944</v>
      </c>
      <c r="G193" s="215" t="s">
        <v>273</v>
      </c>
      <c r="H193" s="216">
        <v>6.2030000000000003</v>
      </c>
      <c r="I193" s="217"/>
      <c r="J193" s="218">
        <f>ROUND(I193*H193,2)</f>
        <v>0</v>
      </c>
      <c r="K193" s="214" t="s">
        <v>19</v>
      </c>
      <c r="L193" s="44"/>
      <c r="M193" s="219" t="s">
        <v>19</v>
      </c>
      <c r="N193" s="220" t="s">
        <v>43</v>
      </c>
      <c r="O193" s="84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262</v>
      </c>
      <c r="AT193" s="223" t="s">
        <v>158</v>
      </c>
      <c r="AU193" s="223" t="s">
        <v>81</v>
      </c>
      <c r="AY193" s="17" t="s">
        <v>155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79</v>
      </c>
      <c r="BK193" s="224">
        <f>ROUND(I193*H193,2)</f>
        <v>0</v>
      </c>
      <c r="BL193" s="17" t="s">
        <v>262</v>
      </c>
      <c r="BM193" s="223" t="s">
        <v>945</v>
      </c>
    </row>
    <row r="194" s="2" customFormat="1" ht="49.05" customHeight="1">
      <c r="A194" s="38"/>
      <c r="B194" s="39"/>
      <c r="C194" s="212" t="s">
        <v>946</v>
      </c>
      <c r="D194" s="212" t="s">
        <v>158</v>
      </c>
      <c r="E194" s="213" t="s">
        <v>947</v>
      </c>
      <c r="F194" s="214" t="s">
        <v>948</v>
      </c>
      <c r="G194" s="215" t="s">
        <v>273</v>
      </c>
      <c r="H194" s="216">
        <v>6.2030000000000003</v>
      </c>
      <c r="I194" s="217"/>
      <c r="J194" s="218">
        <f>ROUND(I194*H194,2)</f>
        <v>0</v>
      </c>
      <c r="K194" s="214" t="s">
        <v>19</v>
      </c>
      <c r="L194" s="44"/>
      <c r="M194" s="219" t="s">
        <v>19</v>
      </c>
      <c r="N194" s="220" t="s">
        <v>43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262</v>
      </c>
      <c r="AT194" s="223" t="s">
        <v>158</v>
      </c>
      <c r="AU194" s="223" t="s">
        <v>81</v>
      </c>
      <c r="AY194" s="17" t="s">
        <v>155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79</v>
      </c>
      <c r="BK194" s="224">
        <f>ROUND(I194*H194,2)</f>
        <v>0</v>
      </c>
      <c r="BL194" s="17" t="s">
        <v>262</v>
      </c>
      <c r="BM194" s="223" t="s">
        <v>949</v>
      </c>
    </row>
    <row r="195" s="2" customFormat="1" ht="49.05" customHeight="1">
      <c r="A195" s="38"/>
      <c r="B195" s="39"/>
      <c r="C195" s="212" t="s">
        <v>950</v>
      </c>
      <c r="D195" s="212" t="s">
        <v>158</v>
      </c>
      <c r="E195" s="213" t="s">
        <v>951</v>
      </c>
      <c r="F195" s="214" t="s">
        <v>952</v>
      </c>
      <c r="G195" s="215" t="s">
        <v>273</v>
      </c>
      <c r="H195" s="216">
        <v>6.2030000000000003</v>
      </c>
      <c r="I195" s="217"/>
      <c r="J195" s="218">
        <f>ROUND(I195*H195,2)</f>
        <v>0</v>
      </c>
      <c r="K195" s="214" t="s">
        <v>19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262</v>
      </c>
      <c r="AT195" s="223" t="s">
        <v>158</v>
      </c>
      <c r="AU195" s="223" t="s">
        <v>81</v>
      </c>
      <c r="AY195" s="17" t="s">
        <v>155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79</v>
      </c>
      <c r="BK195" s="224">
        <f>ROUND(I195*H195,2)</f>
        <v>0</v>
      </c>
      <c r="BL195" s="17" t="s">
        <v>262</v>
      </c>
      <c r="BM195" s="223" t="s">
        <v>953</v>
      </c>
    </row>
    <row r="196" s="12" customFormat="1" ht="22.8" customHeight="1">
      <c r="A196" s="12"/>
      <c r="B196" s="196"/>
      <c r="C196" s="197"/>
      <c r="D196" s="198" t="s">
        <v>71</v>
      </c>
      <c r="E196" s="210" t="s">
        <v>954</v>
      </c>
      <c r="F196" s="210" t="s">
        <v>955</v>
      </c>
      <c r="G196" s="197"/>
      <c r="H196" s="197"/>
      <c r="I196" s="200"/>
      <c r="J196" s="211">
        <f>BK196</f>
        <v>0</v>
      </c>
      <c r="K196" s="197"/>
      <c r="L196" s="202"/>
      <c r="M196" s="203"/>
      <c r="N196" s="204"/>
      <c r="O196" s="204"/>
      <c r="P196" s="205">
        <f>SUM(P197:P202)</f>
        <v>0</v>
      </c>
      <c r="Q196" s="204"/>
      <c r="R196" s="205">
        <f>SUM(R197:R202)</f>
        <v>0.0022200000000000002</v>
      </c>
      <c r="S196" s="204"/>
      <c r="T196" s="206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7" t="s">
        <v>81</v>
      </c>
      <c r="AT196" s="208" t="s">
        <v>71</v>
      </c>
      <c r="AU196" s="208" t="s">
        <v>79</v>
      </c>
      <c r="AY196" s="207" t="s">
        <v>155</v>
      </c>
      <c r="BK196" s="209">
        <f>SUM(BK197:BK202)</f>
        <v>0</v>
      </c>
    </row>
    <row r="197" s="2" customFormat="1" ht="49.05" customHeight="1">
      <c r="A197" s="38"/>
      <c r="B197" s="39"/>
      <c r="C197" s="212" t="s">
        <v>956</v>
      </c>
      <c r="D197" s="212" t="s">
        <v>158</v>
      </c>
      <c r="E197" s="213" t="s">
        <v>957</v>
      </c>
      <c r="F197" s="214" t="s">
        <v>958</v>
      </c>
      <c r="G197" s="215" t="s">
        <v>378</v>
      </c>
      <c r="H197" s="216">
        <v>4</v>
      </c>
      <c r="I197" s="217"/>
      <c r="J197" s="218">
        <f>ROUND(I197*H197,2)</f>
        <v>0</v>
      </c>
      <c r="K197" s="214" t="s">
        <v>19</v>
      </c>
      <c r="L197" s="44"/>
      <c r="M197" s="219" t="s">
        <v>19</v>
      </c>
      <c r="N197" s="220" t="s">
        <v>43</v>
      </c>
      <c r="O197" s="84"/>
      <c r="P197" s="221">
        <f>O197*H197</f>
        <v>0</v>
      </c>
      <c r="Q197" s="221">
        <v>1.0000000000000001E-05</v>
      </c>
      <c r="R197" s="221">
        <f>Q197*H197</f>
        <v>4.0000000000000003E-05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262</v>
      </c>
      <c r="AT197" s="223" t="s">
        <v>158</v>
      </c>
      <c r="AU197" s="223" t="s">
        <v>81</v>
      </c>
      <c r="AY197" s="17" t="s">
        <v>155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79</v>
      </c>
      <c r="BK197" s="224">
        <f>ROUND(I197*H197,2)</f>
        <v>0</v>
      </c>
      <c r="BL197" s="17" t="s">
        <v>262</v>
      </c>
      <c r="BM197" s="223" t="s">
        <v>959</v>
      </c>
    </row>
    <row r="198" s="2" customFormat="1" ht="49.05" customHeight="1">
      <c r="A198" s="38"/>
      <c r="B198" s="39"/>
      <c r="C198" s="212" t="s">
        <v>960</v>
      </c>
      <c r="D198" s="212" t="s">
        <v>158</v>
      </c>
      <c r="E198" s="213" t="s">
        <v>961</v>
      </c>
      <c r="F198" s="214" t="s">
        <v>962</v>
      </c>
      <c r="G198" s="215" t="s">
        <v>378</v>
      </c>
      <c r="H198" s="216">
        <v>6</v>
      </c>
      <c r="I198" s="217"/>
      <c r="J198" s="218">
        <f>ROUND(I198*H198,2)</f>
        <v>0</v>
      </c>
      <c r="K198" s="214" t="s">
        <v>19</v>
      </c>
      <c r="L198" s="44"/>
      <c r="M198" s="219" t="s">
        <v>19</v>
      </c>
      <c r="N198" s="220" t="s">
        <v>43</v>
      </c>
      <c r="O198" s="84"/>
      <c r="P198" s="221">
        <f>O198*H198</f>
        <v>0</v>
      </c>
      <c r="Q198" s="221">
        <v>1.0000000000000001E-05</v>
      </c>
      <c r="R198" s="221">
        <f>Q198*H198</f>
        <v>6.0000000000000008E-05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262</v>
      </c>
      <c r="AT198" s="223" t="s">
        <v>158</v>
      </c>
      <c r="AU198" s="223" t="s">
        <v>81</v>
      </c>
      <c r="AY198" s="17" t="s">
        <v>155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79</v>
      </c>
      <c r="BK198" s="224">
        <f>ROUND(I198*H198,2)</f>
        <v>0</v>
      </c>
      <c r="BL198" s="17" t="s">
        <v>262</v>
      </c>
      <c r="BM198" s="223" t="s">
        <v>963</v>
      </c>
    </row>
    <row r="199" s="2" customFormat="1" ht="49.05" customHeight="1">
      <c r="A199" s="38"/>
      <c r="B199" s="39"/>
      <c r="C199" s="212" t="s">
        <v>964</v>
      </c>
      <c r="D199" s="212" t="s">
        <v>158</v>
      </c>
      <c r="E199" s="213" t="s">
        <v>965</v>
      </c>
      <c r="F199" s="214" t="s">
        <v>966</v>
      </c>
      <c r="G199" s="215" t="s">
        <v>378</v>
      </c>
      <c r="H199" s="216">
        <v>6</v>
      </c>
      <c r="I199" s="217"/>
      <c r="J199" s="218">
        <f>ROUND(I199*H199,2)</f>
        <v>0</v>
      </c>
      <c r="K199" s="214" t="s">
        <v>19</v>
      </c>
      <c r="L199" s="44"/>
      <c r="M199" s="219" t="s">
        <v>19</v>
      </c>
      <c r="N199" s="220" t="s">
        <v>43</v>
      </c>
      <c r="O199" s="84"/>
      <c r="P199" s="221">
        <f>O199*H199</f>
        <v>0</v>
      </c>
      <c r="Q199" s="221">
        <v>1.0000000000000001E-05</v>
      </c>
      <c r="R199" s="221">
        <f>Q199*H199</f>
        <v>6.0000000000000008E-05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262</v>
      </c>
      <c r="AT199" s="223" t="s">
        <v>158</v>
      </c>
      <c r="AU199" s="223" t="s">
        <v>81</v>
      </c>
      <c r="AY199" s="17" t="s">
        <v>155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79</v>
      </c>
      <c r="BK199" s="224">
        <f>ROUND(I199*H199,2)</f>
        <v>0</v>
      </c>
      <c r="BL199" s="17" t="s">
        <v>262</v>
      </c>
      <c r="BM199" s="223" t="s">
        <v>967</v>
      </c>
    </row>
    <row r="200" s="2" customFormat="1" ht="49.05" customHeight="1">
      <c r="A200" s="38"/>
      <c r="B200" s="39"/>
      <c r="C200" s="212" t="s">
        <v>968</v>
      </c>
      <c r="D200" s="212" t="s">
        <v>158</v>
      </c>
      <c r="E200" s="213" t="s">
        <v>969</v>
      </c>
      <c r="F200" s="214" t="s">
        <v>970</v>
      </c>
      <c r="G200" s="215" t="s">
        <v>378</v>
      </c>
      <c r="H200" s="216">
        <v>4</v>
      </c>
      <c r="I200" s="217"/>
      <c r="J200" s="218">
        <f>ROUND(I200*H200,2)</f>
        <v>0</v>
      </c>
      <c r="K200" s="214" t="s">
        <v>19</v>
      </c>
      <c r="L200" s="44"/>
      <c r="M200" s="219" t="s">
        <v>19</v>
      </c>
      <c r="N200" s="220" t="s">
        <v>43</v>
      </c>
      <c r="O200" s="84"/>
      <c r="P200" s="221">
        <f>O200*H200</f>
        <v>0</v>
      </c>
      <c r="Q200" s="221">
        <v>2.0000000000000002E-05</v>
      </c>
      <c r="R200" s="221">
        <f>Q200*H200</f>
        <v>8.0000000000000007E-05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262</v>
      </c>
      <c r="AT200" s="223" t="s">
        <v>158</v>
      </c>
      <c r="AU200" s="223" t="s">
        <v>81</v>
      </c>
      <c r="AY200" s="17" t="s">
        <v>155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79</v>
      </c>
      <c r="BK200" s="224">
        <f>ROUND(I200*H200,2)</f>
        <v>0</v>
      </c>
      <c r="BL200" s="17" t="s">
        <v>262</v>
      </c>
      <c r="BM200" s="223" t="s">
        <v>971</v>
      </c>
    </row>
    <row r="201" s="2" customFormat="1" ht="37.8" customHeight="1">
      <c r="A201" s="38"/>
      <c r="B201" s="39"/>
      <c r="C201" s="212" t="s">
        <v>972</v>
      </c>
      <c r="D201" s="212" t="s">
        <v>158</v>
      </c>
      <c r="E201" s="213" t="s">
        <v>973</v>
      </c>
      <c r="F201" s="214" t="s">
        <v>974</v>
      </c>
      <c r="G201" s="215" t="s">
        <v>378</v>
      </c>
      <c r="H201" s="216">
        <v>6</v>
      </c>
      <c r="I201" s="217"/>
      <c r="J201" s="218">
        <f>ROUND(I201*H201,2)</f>
        <v>0</v>
      </c>
      <c r="K201" s="214" t="s">
        <v>19</v>
      </c>
      <c r="L201" s="44"/>
      <c r="M201" s="219" t="s">
        <v>19</v>
      </c>
      <c r="N201" s="220" t="s">
        <v>43</v>
      </c>
      <c r="O201" s="84"/>
      <c r="P201" s="221">
        <f>O201*H201</f>
        <v>0</v>
      </c>
      <c r="Q201" s="221">
        <v>0.00021000000000000001</v>
      </c>
      <c r="R201" s="221">
        <f>Q201*H201</f>
        <v>0.0012600000000000001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262</v>
      </c>
      <c r="AT201" s="223" t="s">
        <v>158</v>
      </c>
      <c r="AU201" s="223" t="s">
        <v>81</v>
      </c>
      <c r="AY201" s="17" t="s">
        <v>155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79</v>
      </c>
      <c r="BK201" s="224">
        <f>ROUND(I201*H201,2)</f>
        <v>0</v>
      </c>
      <c r="BL201" s="17" t="s">
        <v>262</v>
      </c>
      <c r="BM201" s="223" t="s">
        <v>975</v>
      </c>
    </row>
    <row r="202" s="2" customFormat="1" ht="49.05" customHeight="1">
      <c r="A202" s="38"/>
      <c r="B202" s="39"/>
      <c r="C202" s="212" t="s">
        <v>976</v>
      </c>
      <c r="D202" s="212" t="s">
        <v>158</v>
      </c>
      <c r="E202" s="213" t="s">
        <v>977</v>
      </c>
      <c r="F202" s="214" t="s">
        <v>978</v>
      </c>
      <c r="G202" s="215" t="s">
        <v>378</v>
      </c>
      <c r="H202" s="216">
        <v>3</v>
      </c>
      <c r="I202" s="217"/>
      <c r="J202" s="218">
        <f>ROUND(I202*H202,2)</f>
        <v>0</v>
      </c>
      <c r="K202" s="214" t="s">
        <v>19</v>
      </c>
      <c r="L202" s="44"/>
      <c r="M202" s="219" t="s">
        <v>19</v>
      </c>
      <c r="N202" s="220" t="s">
        <v>43</v>
      </c>
      <c r="O202" s="84"/>
      <c r="P202" s="221">
        <f>O202*H202</f>
        <v>0</v>
      </c>
      <c r="Q202" s="221">
        <v>0.00024000000000000001</v>
      </c>
      <c r="R202" s="221">
        <f>Q202*H202</f>
        <v>0.00072000000000000005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262</v>
      </c>
      <c r="AT202" s="223" t="s">
        <v>158</v>
      </c>
      <c r="AU202" s="223" t="s">
        <v>81</v>
      </c>
      <c r="AY202" s="17" t="s">
        <v>155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79</v>
      </c>
      <c r="BK202" s="224">
        <f>ROUND(I202*H202,2)</f>
        <v>0</v>
      </c>
      <c r="BL202" s="17" t="s">
        <v>262</v>
      </c>
      <c r="BM202" s="223" t="s">
        <v>979</v>
      </c>
    </row>
    <row r="203" s="12" customFormat="1" ht="25.92" customHeight="1">
      <c r="A203" s="12"/>
      <c r="B203" s="196"/>
      <c r="C203" s="197"/>
      <c r="D203" s="198" t="s">
        <v>71</v>
      </c>
      <c r="E203" s="199" t="s">
        <v>331</v>
      </c>
      <c r="F203" s="199" t="s">
        <v>980</v>
      </c>
      <c r="G203" s="197"/>
      <c r="H203" s="197"/>
      <c r="I203" s="200"/>
      <c r="J203" s="201">
        <f>BK203</f>
        <v>0</v>
      </c>
      <c r="K203" s="197"/>
      <c r="L203" s="202"/>
      <c r="M203" s="203"/>
      <c r="N203" s="204"/>
      <c r="O203" s="204"/>
      <c r="P203" s="205">
        <f>P204</f>
        <v>0</v>
      </c>
      <c r="Q203" s="204"/>
      <c r="R203" s="205">
        <f>R204</f>
        <v>0.012</v>
      </c>
      <c r="S203" s="204"/>
      <c r="T203" s="206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156</v>
      </c>
      <c r="AT203" s="208" t="s">
        <v>71</v>
      </c>
      <c r="AU203" s="208" t="s">
        <v>72</v>
      </c>
      <c r="AY203" s="207" t="s">
        <v>155</v>
      </c>
      <c r="BK203" s="209">
        <f>BK204</f>
        <v>0</v>
      </c>
    </row>
    <row r="204" s="12" customFormat="1" ht="22.8" customHeight="1">
      <c r="A204" s="12"/>
      <c r="B204" s="196"/>
      <c r="C204" s="197"/>
      <c r="D204" s="198" t="s">
        <v>71</v>
      </c>
      <c r="E204" s="210" t="s">
        <v>981</v>
      </c>
      <c r="F204" s="210" t="s">
        <v>982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SUM(P205:P209)</f>
        <v>0</v>
      </c>
      <c r="Q204" s="204"/>
      <c r="R204" s="205">
        <f>SUM(R205:R209)</f>
        <v>0.012</v>
      </c>
      <c r="S204" s="204"/>
      <c r="T204" s="206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7" t="s">
        <v>156</v>
      </c>
      <c r="AT204" s="208" t="s">
        <v>71</v>
      </c>
      <c r="AU204" s="208" t="s">
        <v>79</v>
      </c>
      <c r="AY204" s="207" t="s">
        <v>155</v>
      </c>
      <c r="BK204" s="209">
        <f>SUM(BK205:BK209)</f>
        <v>0</v>
      </c>
    </row>
    <row r="205" s="2" customFormat="1" ht="24.15" customHeight="1">
      <c r="A205" s="38"/>
      <c r="B205" s="39"/>
      <c r="C205" s="212" t="s">
        <v>983</v>
      </c>
      <c r="D205" s="212" t="s">
        <v>158</v>
      </c>
      <c r="E205" s="213" t="s">
        <v>984</v>
      </c>
      <c r="F205" s="214" t="s">
        <v>985</v>
      </c>
      <c r="G205" s="215" t="s">
        <v>986</v>
      </c>
      <c r="H205" s="216">
        <v>30</v>
      </c>
      <c r="I205" s="217"/>
      <c r="J205" s="218">
        <f>ROUND(I205*H205,2)</f>
        <v>0</v>
      </c>
      <c r="K205" s="214" t="s">
        <v>19</v>
      </c>
      <c r="L205" s="44"/>
      <c r="M205" s="219" t="s">
        <v>19</v>
      </c>
      <c r="N205" s="220" t="s">
        <v>43</v>
      </c>
      <c r="O205" s="84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542</v>
      </c>
      <c r="AT205" s="223" t="s">
        <v>158</v>
      </c>
      <c r="AU205" s="223" t="s">
        <v>81</v>
      </c>
      <c r="AY205" s="17" t="s">
        <v>155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79</v>
      </c>
      <c r="BK205" s="224">
        <f>ROUND(I205*H205,2)</f>
        <v>0</v>
      </c>
      <c r="BL205" s="17" t="s">
        <v>542</v>
      </c>
      <c r="BM205" s="223" t="s">
        <v>987</v>
      </c>
    </row>
    <row r="206" s="2" customFormat="1" ht="24.15" customHeight="1">
      <c r="A206" s="38"/>
      <c r="B206" s="39"/>
      <c r="C206" s="212" t="s">
        <v>988</v>
      </c>
      <c r="D206" s="212" t="s">
        <v>158</v>
      </c>
      <c r="E206" s="213" t="s">
        <v>989</v>
      </c>
      <c r="F206" s="214" t="s">
        <v>990</v>
      </c>
      <c r="G206" s="215" t="s">
        <v>986</v>
      </c>
      <c r="H206" s="216">
        <v>50</v>
      </c>
      <c r="I206" s="217"/>
      <c r="J206" s="218">
        <f>ROUND(I206*H206,2)</f>
        <v>0</v>
      </c>
      <c r="K206" s="214" t="s">
        <v>19</v>
      </c>
      <c r="L206" s="44"/>
      <c r="M206" s="219" t="s">
        <v>19</v>
      </c>
      <c r="N206" s="220" t="s">
        <v>43</v>
      </c>
      <c r="O206" s="84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542</v>
      </c>
      <c r="AT206" s="223" t="s">
        <v>158</v>
      </c>
      <c r="AU206" s="223" t="s">
        <v>81</v>
      </c>
      <c r="AY206" s="17" t="s">
        <v>155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79</v>
      </c>
      <c r="BK206" s="224">
        <f>ROUND(I206*H206,2)</f>
        <v>0</v>
      </c>
      <c r="BL206" s="17" t="s">
        <v>542</v>
      </c>
      <c r="BM206" s="223" t="s">
        <v>991</v>
      </c>
    </row>
    <row r="207" s="2" customFormat="1" ht="24.15" customHeight="1">
      <c r="A207" s="38"/>
      <c r="B207" s="39"/>
      <c r="C207" s="212" t="s">
        <v>992</v>
      </c>
      <c r="D207" s="212" t="s">
        <v>158</v>
      </c>
      <c r="E207" s="213" t="s">
        <v>993</v>
      </c>
      <c r="F207" s="214" t="s">
        <v>994</v>
      </c>
      <c r="G207" s="215" t="s">
        <v>986</v>
      </c>
      <c r="H207" s="216">
        <v>80</v>
      </c>
      <c r="I207" s="217"/>
      <c r="J207" s="218">
        <f>ROUND(I207*H207,2)</f>
        <v>0</v>
      </c>
      <c r="K207" s="214" t="s">
        <v>19</v>
      </c>
      <c r="L207" s="44"/>
      <c r="M207" s="219" t="s">
        <v>19</v>
      </c>
      <c r="N207" s="220" t="s">
        <v>43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542</v>
      </c>
      <c r="AT207" s="223" t="s">
        <v>158</v>
      </c>
      <c r="AU207" s="223" t="s">
        <v>81</v>
      </c>
      <c r="AY207" s="17" t="s">
        <v>155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79</v>
      </c>
      <c r="BK207" s="224">
        <f>ROUND(I207*H207,2)</f>
        <v>0</v>
      </c>
      <c r="BL207" s="17" t="s">
        <v>542</v>
      </c>
      <c r="BM207" s="223" t="s">
        <v>995</v>
      </c>
    </row>
    <row r="208" s="2" customFormat="1" ht="24.15" customHeight="1">
      <c r="A208" s="38"/>
      <c r="B208" s="39"/>
      <c r="C208" s="212" t="s">
        <v>996</v>
      </c>
      <c r="D208" s="212" t="s">
        <v>158</v>
      </c>
      <c r="E208" s="213" t="s">
        <v>997</v>
      </c>
      <c r="F208" s="214" t="s">
        <v>998</v>
      </c>
      <c r="G208" s="215" t="s">
        <v>986</v>
      </c>
      <c r="H208" s="216">
        <v>150</v>
      </c>
      <c r="I208" s="217"/>
      <c r="J208" s="218">
        <f>ROUND(I208*H208,2)</f>
        <v>0</v>
      </c>
      <c r="K208" s="214" t="s">
        <v>19</v>
      </c>
      <c r="L208" s="44"/>
      <c r="M208" s="219" t="s">
        <v>19</v>
      </c>
      <c r="N208" s="220" t="s">
        <v>43</v>
      </c>
      <c r="O208" s="84"/>
      <c r="P208" s="221">
        <f>O208*H208</f>
        <v>0</v>
      </c>
      <c r="Q208" s="221">
        <v>8.0000000000000007E-05</v>
      </c>
      <c r="R208" s="221">
        <f>Q208*H208</f>
        <v>0.012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542</v>
      </c>
      <c r="AT208" s="223" t="s">
        <v>158</v>
      </c>
      <c r="AU208" s="223" t="s">
        <v>81</v>
      </c>
      <c r="AY208" s="17" t="s">
        <v>155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79</v>
      </c>
      <c r="BK208" s="224">
        <f>ROUND(I208*H208,2)</f>
        <v>0</v>
      </c>
      <c r="BL208" s="17" t="s">
        <v>542</v>
      </c>
      <c r="BM208" s="223" t="s">
        <v>999</v>
      </c>
    </row>
    <row r="209" s="2" customFormat="1" ht="37.8" customHeight="1">
      <c r="A209" s="38"/>
      <c r="B209" s="39"/>
      <c r="C209" s="264" t="s">
        <v>1000</v>
      </c>
      <c r="D209" s="264" t="s">
        <v>331</v>
      </c>
      <c r="E209" s="265" t="s">
        <v>1001</v>
      </c>
      <c r="F209" s="266" t="s">
        <v>1002</v>
      </c>
      <c r="G209" s="267" t="s">
        <v>986</v>
      </c>
      <c r="H209" s="268">
        <v>150</v>
      </c>
      <c r="I209" s="269"/>
      <c r="J209" s="270">
        <f>ROUND(I209*H209,2)</f>
        <v>0</v>
      </c>
      <c r="K209" s="266" t="s">
        <v>19</v>
      </c>
      <c r="L209" s="271"/>
      <c r="M209" s="272" t="s">
        <v>19</v>
      </c>
      <c r="N209" s="273" t="s">
        <v>43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1003</v>
      </c>
      <c r="AT209" s="223" t="s">
        <v>331</v>
      </c>
      <c r="AU209" s="223" t="s">
        <v>81</v>
      </c>
      <c r="AY209" s="17" t="s">
        <v>155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79</v>
      </c>
      <c r="BK209" s="224">
        <f>ROUND(I209*H209,2)</f>
        <v>0</v>
      </c>
      <c r="BL209" s="17" t="s">
        <v>542</v>
      </c>
      <c r="BM209" s="223" t="s">
        <v>1004</v>
      </c>
    </row>
    <row r="210" s="12" customFormat="1" ht="25.92" customHeight="1">
      <c r="A210" s="12"/>
      <c r="B210" s="196"/>
      <c r="C210" s="197"/>
      <c r="D210" s="198" t="s">
        <v>71</v>
      </c>
      <c r="E210" s="199" t="s">
        <v>1005</v>
      </c>
      <c r="F210" s="199" t="s">
        <v>1006</v>
      </c>
      <c r="G210" s="197"/>
      <c r="H210" s="197"/>
      <c r="I210" s="200"/>
      <c r="J210" s="201">
        <f>BK210</f>
        <v>0</v>
      </c>
      <c r="K210" s="197"/>
      <c r="L210" s="202"/>
      <c r="M210" s="203"/>
      <c r="N210" s="204"/>
      <c r="O210" s="204"/>
      <c r="P210" s="205">
        <f>SUM(P211:P213)</f>
        <v>0</v>
      </c>
      <c r="Q210" s="204"/>
      <c r="R210" s="205">
        <f>SUM(R211:R213)</f>
        <v>0</v>
      </c>
      <c r="S210" s="204"/>
      <c r="T210" s="206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7" t="s">
        <v>163</v>
      </c>
      <c r="AT210" s="208" t="s">
        <v>71</v>
      </c>
      <c r="AU210" s="208" t="s">
        <v>72</v>
      </c>
      <c r="AY210" s="207" t="s">
        <v>155</v>
      </c>
      <c r="BK210" s="209">
        <f>SUM(BK211:BK213)</f>
        <v>0</v>
      </c>
    </row>
    <row r="211" s="2" customFormat="1" ht="37.8" customHeight="1">
      <c r="A211" s="38"/>
      <c r="B211" s="39"/>
      <c r="C211" s="212" t="s">
        <v>1007</v>
      </c>
      <c r="D211" s="212" t="s">
        <v>158</v>
      </c>
      <c r="E211" s="213" t="s">
        <v>1008</v>
      </c>
      <c r="F211" s="214" t="s">
        <v>1009</v>
      </c>
      <c r="G211" s="215" t="s">
        <v>254</v>
      </c>
      <c r="H211" s="216">
        <v>80</v>
      </c>
      <c r="I211" s="217"/>
      <c r="J211" s="218">
        <f>ROUND(I211*H211,2)</f>
        <v>0</v>
      </c>
      <c r="K211" s="214" t="s">
        <v>19</v>
      </c>
      <c r="L211" s="44"/>
      <c r="M211" s="219" t="s">
        <v>19</v>
      </c>
      <c r="N211" s="220" t="s">
        <v>43</v>
      </c>
      <c r="O211" s="84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1010</v>
      </c>
      <c r="AT211" s="223" t="s">
        <v>158</v>
      </c>
      <c r="AU211" s="223" t="s">
        <v>79</v>
      </c>
      <c r="AY211" s="17" t="s">
        <v>155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79</v>
      </c>
      <c r="BK211" s="224">
        <f>ROUND(I211*H211,2)</f>
        <v>0</v>
      </c>
      <c r="BL211" s="17" t="s">
        <v>1010</v>
      </c>
      <c r="BM211" s="223" t="s">
        <v>1011</v>
      </c>
    </row>
    <row r="212" s="2" customFormat="1" ht="37.8" customHeight="1">
      <c r="A212" s="38"/>
      <c r="B212" s="39"/>
      <c r="C212" s="212" t="s">
        <v>1012</v>
      </c>
      <c r="D212" s="212" t="s">
        <v>158</v>
      </c>
      <c r="E212" s="213" t="s">
        <v>1013</v>
      </c>
      <c r="F212" s="214" t="s">
        <v>1014</v>
      </c>
      <c r="G212" s="215" t="s">
        <v>254</v>
      </c>
      <c r="H212" s="216">
        <v>90</v>
      </c>
      <c r="I212" s="217"/>
      <c r="J212" s="218">
        <f>ROUND(I212*H212,2)</f>
        <v>0</v>
      </c>
      <c r="K212" s="214" t="s">
        <v>19</v>
      </c>
      <c r="L212" s="44"/>
      <c r="M212" s="219" t="s">
        <v>19</v>
      </c>
      <c r="N212" s="220" t="s">
        <v>43</v>
      </c>
      <c r="O212" s="84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1010</v>
      </c>
      <c r="AT212" s="223" t="s">
        <v>158</v>
      </c>
      <c r="AU212" s="223" t="s">
        <v>79</v>
      </c>
      <c r="AY212" s="17" t="s">
        <v>155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79</v>
      </c>
      <c r="BK212" s="224">
        <f>ROUND(I212*H212,2)</f>
        <v>0</v>
      </c>
      <c r="BL212" s="17" t="s">
        <v>1010</v>
      </c>
      <c r="BM212" s="223" t="s">
        <v>1015</v>
      </c>
    </row>
    <row r="213" s="2" customFormat="1" ht="37.8" customHeight="1">
      <c r="A213" s="38"/>
      <c r="B213" s="39"/>
      <c r="C213" s="212" t="s">
        <v>1016</v>
      </c>
      <c r="D213" s="212" t="s">
        <v>158</v>
      </c>
      <c r="E213" s="213" t="s">
        <v>1017</v>
      </c>
      <c r="F213" s="214" t="s">
        <v>1018</v>
      </c>
      <c r="G213" s="215" t="s">
        <v>254</v>
      </c>
      <c r="H213" s="216">
        <v>30</v>
      </c>
      <c r="I213" s="217"/>
      <c r="J213" s="218">
        <f>ROUND(I213*H213,2)</f>
        <v>0</v>
      </c>
      <c r="K213" s="214" t="s">
        <v>19</v>
      </c>
      <c r="L213" s="44"/>
      <c r="M213" s="278" t="s">
        <v>19</v>
      </c>
      <c r="N213" s="279" t="s">
        <v>43</v>
      </c>
      <c r="O213" s="280"/>
      <c r="P213" s="281">
        <f>O213*H213</f>
        <v>0</v>
      </c>
      <c r="Q213" s="281">
        <v>0</v>
      </c>
      <c r="R213" s="281">
        <f>Q213*H213</f>
        <v>0</v>
      </c>
      <c r="S213" s="281">
        <v>0</v>
      </c>
      <c r="T213" s="28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1010</v>
      </c>
      <c r="AT213" s="223" t="s">
        <v>158</v>
      </c>
      <c r="AU213" s="223" t="s">
        <v>79</v>
      </c>
      <c r="AY213" s="17" t="s">
        <v>155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79</v>
      </c>
      <c r="BK213" s="224">
        <f>ROUND(I213*H213,2)</f>
        <v>0</v>
      </c>
      <c r="BL213" s="17" t="s">
        <v>1010</v>
      </c>
      <c r="BM213" s="223" t="s">
        <v>1019</v>
      </c>
    </row>
    <row r="214" s="2" customFormat="1" ht="6.96" customHeight="1">
      <c r="A214" s="38"/>
      <c r="B214" s="59"/>
      <c r="C214" s="60"/>
      <c r="D214" s="60"/>
      <c r="E214" s="60"/>
      <c r="F214" s="60"/>
      <c r="G214" s="60"/>
      <c r="H214" s="60"/>
      <c r="I214" s="60"/>
      <c r="J214" s="60"/>
      <c r="K214" s="60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Mm1Tt5zY5zt+3o351ULpsjIbUShClYvN13oOBP+aRs5Qv4vSr2hsOuii8RYJMCc1WxPk4nqGfsXlxld4K/oP3Q==" hashValue="1UwI099c4P/LW+q9aSOr9ovpRN1x7rTPxe5u2isa2+C6BgqxZhH+LYOLbESBFiaEzAP2RonmMISe7eTwCEmkSQ==" algorithmName="SHA-512" password="C68C"/>
  <autoFilter ref="C93:K2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1020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1021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ROUND(J101,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ROUND((SUM(BE101:BE415)),  2)</f>
        <v>0</v>
      </c>
      <c r="G35" s="38"/>
      <c r="H35" s="38"/>
      <c r="I35" s="157">
        <v>0.20999999999999999</v>
      </c>
      <c r="J35" s="156">
        <f>ROUND(((SUM(BE101:BE415))*I35),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ROUND((SUM(BF101:BF415)),  2)</f>
        <v>0</v>
      </c>
      <c r="G36" s="38"/>
      <c r="H36" s="38"/>
      <c r="I36" s="157">
        <v>0.12</v>
      </c>
      <c r="J36" s="156">
        <f>ROUND(((SUM(BF101:BF415))*I36),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ROUND((SUM(BG101:BG415)),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ROUND((SUM(BH101:BH415)),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ROUND((SUM(BI101:BI415)),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1020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B1 - Stavební práce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J101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124</v>
      </c>
      <c r="E64" s="177"/>
      <c r="F64" s="177"/>
      <c r="G64" s="177"/>
      <c r="H64" s="177"/>
      <c r="I64" s="177"/>
      <c r="J64" s="178">
        <f>J102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125</v>
      </c>
      <c r="E65" s="182"/>
      <c r="F65" s="182"/>
      <c r="G65" s="182"/>
      <c r="H65" s="182"/>
      <c r="I65" s="182"/>
      <c r="J65" s="183">
        <f>J103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126</v>
      </c>
      <c r="E66" s="182"/>
      <c r="F66" s="182"/>
      <c r="G66" s="182"/>
      <c r="H66" s="182"/>
      <c r="I66" s="182"/>
      <c r="J66" s="183">
        <f>J120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127</v>
      </c>
      <c r="E67" s="182"/>
      <c r="F67" s="182"/>
      <c r="G67" s="182"/>
      <c r="H67" s="182"/>
      <c r="I67" s="182"/>
      <c r="J67" s="183">
        <f>J128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128</v>
      </c>
      <c r="E68" s="182"/>
      <c r="F68" s="182"/>
      <c r="G68" s="182"/>
      <c r="H68" s="182"/>
      <c r="I68" s="182"/>
      <c r="J68" s="183">
        <f>J189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129</v>
      </c>
      <c r="E69" s="182"/>
      <c r="F69" s="182"/>
      <c r="G69" s="182"/>
      <c r="H69" s="182"/>
      <c r="I69" s="182"/>
      <c r="J69" s="183">
        <f>J254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130</v>
      </c>
      <c r="E70" s="182"/>
      <c r="F70" s="182"/>
      <c r="G70" s="182"/>
      <c r="H70" s="182"/>
      <c r="I70" s="182"/>
      <c r="J70" s="183">
        <f>J272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4"/>
      <c r="C71" s="175"/>
      <c r="D71" s="176" t="s">
        <v>131</v>
      </c>
      <c r="E71" s="177"/>
      <c r="F71" s="177"/>
      <c r="G71" s="177"/>
      <c r="H71" s="177"/>
      <c r="I71" s="177"/>
      <c r="J71" s="178">
        <f>J275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0"/>
      <c r="C72" s="125"/>
      <c r="D72" s="181" t="s">
        <v>1022</v>
      </c>
      <c r="E72" s="182"/>
      <c r="F72" s="182"/>
      <c r="G72" s="182"/>
      <c r="H72" s="182"/>
      <c r="I72" s="182"/>
      <c r="J72" s="183">
        <f>J276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134</v>
      </c>
      <c r="E73" s="182"/>
      <c r="F73" s="182"/>
      <c r="G73" s="182"/>
      <c r="H73" s="182"/>
      <c r="I73" s="182"/>
      <c r="J73" s="183">
        <f>J277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25"/>
      <c r="D74" s="181" t="s">
        <v>135</v>
      </c>
      <c r="E74" s="182"/>
      <c r="F74" s="182"/>
      <c r="G74" s="182"/>
      <c r="H74" s="182"/>
      <c r="I74" s="182"/>
      <c r="J74" s="183">
        <f>J292</f>
        <v>0</v>
      </c>
      <c r="K74" s="125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0"/>
      <c r="C75" s="125"/>
      <c r="D75" s="181" t="s">
        <v>1023</v>
      </c>
      <c r="E75" s="182"/>
      <c r="F75" s="182"/>
      <c r="G75" s="182"/>
      <c r="H75" s="182"/>
      <c r="I75" s="182"/>
      <c r="J75" s="183">
        <f>J300</f>
        <v>0</v>
      </c>
      <c r="K75" s="125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25"/>
      <c r="D76" s="181" t="s">
        <v>136</v>
      </c>
      <c r="E76" s="182"/>
      <c r="F76" s="182"/>
      <c r="G76" s="182"/>
      <c r="H76" s="182"/>
      <c r="I76" s="182"/>
      <c r="J76" s="183">
        <f>J316</f>
        <v>0</v>
      </c>
      <c r="K76" s="125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25"/>
      <c r="D77" s="181" t="s">
        <v>137</v>
      </c>
      <c r="E77" s="182"/>
      <c r="F77" s="182"/>
      <c r="G77" s="182"/>
      <c r="H77" s="182"/>
      <c r="I77" s="182"/>
      <c r="J77" s="183">
        <f>J353</f>
        <v>0</v>
      </c>
      <c r="K77" s="125"/>
      <c r="L77" s="18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0"/>
      <c r="C78" s="125"/>
      <c r="D78" s="181" t="s">
        <v>138</v>
      </c>
      <c r="E78" s="182"/>
      <c r="F78" s="182"/>
      <c r="G78" s="182"/>
      <c r="H78" s="182"/>
      <c r="I78" s="182"/>
      <c r="J78" s="183">
        <f>J384</f>
        <v>0</v>
      </c>
      <c r="K78" s="125"/>
      <c r="L78" s="184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0"/>
      <c r="C79" s="125"/>
      <c r="D79" s="181" t="s">
        <v>139</v>
      </c>
      <c r="E79" s="182"/>
      <c r="F79" s="182"/>
      <c r="G79" s="182"/>
      <c r="H79" s="182"/>
      <c r="I79" s="182"/>
      <c r="J79" s="183">
        <f>J393</f>
        <v>0</v>
      </c>
      <c r="K79" s="125"/>
      <c r="L79" s="184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140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9" t="str">
        <f>E7</f>
        <v>Stavební úpravy kolejí objekt C VŠB-TU Ostrava</v>
      </c>
      <c r="F89" s="32"/>
      <c r="G89" s="32"/>
      <c r="H89" s="32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" customFormat="1" ht="12" customHeight="1">
      <c r="B90" s="21"/>
      <c r="C90" s="32" t="s">
        <v>116</v>
      </c>
      <c r="D90" s="22"/>
      <c r="E90" s="22"/>
      <c r="F90" s="22"/>
      <c r="G90" s="22"/>
      <c r="H90" s="22"/>
      <c r="I90" s="22"/>
      <c r="J90" s="22"/>
      <c r="K90" s="22"/>
      <c r="L90" s="20"/>
    </row>
    <row r="91" s="2" customFormat="1" ht="16.5" customHeight="1">
      <c r="A91" s="38"/>
      <c r="B91" s="39"/>
      <c r="C91" s="40"/>
      <c r="D91" s="40"/>
      <c r="E91" s="169" t="s">
        <v>1020</v>
      </c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2" customHeight="1">
      <c r="A92" s="38"/>
      <c r="B92" s="39"/>
      <c r="C92" s="32" t="s">
        <v>118</v>
      </c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6.5" customHeight="1">
      <c r="A93" s="38"/>
      <c r="B93" s="39"/>
      <c r="C93" s="40"/>
      <c r="D93" s="40"/>
      <c r="E93" s="69" t="str">
        <f>E11</f>
        <v>B1 - Stavební práce</v>
      </c>
      <c r="F93" s="40"/>
      <c r="G93" s="40"/>
      <c r="H93" s="40"/>
      <c r="I93" s="40"/>
      <c r="J93" s="40"/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2" customHeight="1">
      <c r="A95" s="38"/>
      <c r="B95" s="39"/>
      <c r="C95" s="32" t="s">
        <v>21</v>
      </c>
      <c r="D95" s="40"/>
      <c r="E95" s="40"/>
      <c r="F95" s="27" t="str">
        <f>F14</f>
        <v>Ostrava Poruba</v>
      </c>
      <c r="G95" s="40"/>
      <c r="H95" s="40"/>
      <c r="I95" s="32" t="s">
        <v>23</v>
      </c>
      <c r="J95" s="72" t="str">
        <f>IF(J14="","",J14)</f>
        <v>7. 3. 2025</v>
      </c>
      <c r="K95" s="40"/>
      <c r="L95" s="14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6.96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14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25.65" customHeight="1">
      <c r="A97" s="38"/>
      <c r="B97" s="39"/>
      <c r="C97" s="32" t="s">
        <v>25</v>
      </c>
      <c r="D97" s="40"/>
      <c r="E97" s="40"/>
      <c r="F97" s="27" t="str">
        <f>E17</f>
        <v xml:space="preserve">VŠB TU Ostrava  - Ubytovací, Stravovací služby</v>
      </c>
      <c r="G97" s="40"/>
      <c r="H97" s="40"/>
      <c r="I97" s="32" t="s">
        <v>31</v>
      </c>
      <c r="J97" s="36" t="str">
        <f>E23</f>
        <v>ing. arch. Tomáš Kudělka</v>
      </c>
      <c r="K97" s="40"/>
      <c r="L97" s="14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15.15" customHeight="1">
      <c r="A98" s="38"/>
      <c r="B98" s="39"/>
      <c r="C98" s="32" t="s">
        <v>29</v>
      </c>
      <c r="D98" s="40"/>
      <c r="E98" s="40"/>
      <c r="F98" s="27" t="str">
        <f>IF(E20="","",E20)</f>
        <v>Vyplň údaj</v>
      </c>
      <c r="G98" s="40"/>
      <c r="H98" s="40"/>
      <c r="I98" s="32" t="s">
        <v>34</v>
      </c>
      <c r="J98" s="36" t="str">
        <f>E26</f>
        <v xml:space="preserve"> </v>
      </c>
      <c r="K98" s="40"/>
      <c r="L98" s="14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14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11" customFormat="1" ht="29.28" customHeight="1">
      <c r="A100" s="185"/>
      <c r="B100" s="186"/>
      <c r="C100" s="187" t="s">
        <v>141</v>
      </c>
      <c r="D100" s="188" t="s">
        <v>57</v>
      </c>
      <c r="E100" s="188" t="s">
        <v>53</v>
      </c>
      <c r="F100" s="188" t="s">
        <v>54</v>
      </c>
      <c r="G100" s="188" t="s">
        <v>142</v>
      </c>
      <c r="H100" s="188" t="s">
        <v>143</v>
      </c>
      <c r="I100" s="188" t="s">
        <v>144</v>
      </c>
      <c r="J100" s="188" t="s">
        <v>122</v>
      </c>
      <c r="K100" s="189" t="s">
        <v>145</v>
      </c>
      <c r="L100" s="190"/>
      <c r="M100" s="92" t="s">
        <v>19</v>
      </c>
      <c r="N100" s="93" t="s">
        <v>42</v>
      </c>
      <c r="O100" s="93" t="s">
        <v>146</v>
      </c>
      <c r="P100" s="93" t="s">
        <v>147</v>
      </c>
      <c r="Q100" s="93" t="s">
        <v>148</v>
      </c>
      <c r="R100" s="93" t="s">
        <v>149</v>
      </c>
      <c r="S100" s="93" t="s">
        <v>150</v>
      </c>
      <c r="T100" s="94" t="s">
        <v>151</v>
      </c>
      <c r="U100" s="185"/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</row>
    <row r="101" s="2" customFormat="1" ht="22.8" customHeight="1">
      <c r="A101" s="38"/>
      <c r="B101" s="39"/>
      <c r="C101" s="99" t="s">
        <v>152</v>
      </c>
      <c r="D101" s="40"/>
      <c r="E101" s="40"/>
      <c r="F101" s="40"/>
      <c r="G101" s="40"/>
      <c r="H101" s="40"/>
      <c r="I101" s="40"/>
      <c r="J101" s="191">
        <f>BK101</f>
        <v>0</v>
      </c>
      <c r="K101" s="40"/>
      <c r="L101" s="44"/>
      <c r="M101" s="95"/>
      <c r="N101" s="192"/>
      <c r="O101" s="96"/>
      <c r="P101" s="193">
        <f>P102+P275</f>
        <v>0</v>
      </c>
      <c r="Q101" s="96"/>
      <c r="R101" s="193">
        <f>R102+R275</f>
        <v>229.74549368000001</v>
      </c>
      <c r="S101" s="96"/>
      <c r="T101" s="194">
        <f>T102+T275</f>
        <v>271.38634228000001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71</v>
      </c>
      <c r="AU101" s="17" t="s">
        <v>123</v>
      </c>
      <c r="BK101" s="195">
        <f>BK102+BK275</f>
        <v>0</v>
      </c>
    </row>
    <row r="102" s="12" customFormat="1" ht="25.92" customHeight="1">
      <c r="A102" s="12"/>
      <c r="B102" s="196"/>
      <c r="C102" s="197"/>
      <c r="D102" s="198" t="s">
        <v>71</v>
      </c>
      <c r="E102" s="199" t="s">
        <v>153</v>
      </c>
      <c r="F102" s="199" t="s">
        <v>154</v>
      </c>
      <c r="G102" s="197"/>
      <c r="H102" s="197"/>
      <c r="I102" s="200"/>
      <c r="J102" s="201">
        <f>BK102</f>
        <v>0</v>
      </c>
      <c r="K102" s="197"/>
      <c r="L102" s="202"/>
      <c r="M102" s="203"/>
      <c r="N102" s="204"/>
      <c r="O102" s="204"/>
      <c r="P102" s="205">
        <f>P103+P120+P128+P189+P254+P272</f>
        <v>0</v>
      </c>
      <c r="Q102" s="204"/>
      <c r="R102" s="205">
        <f>R103+R120+R128+R189+R254+R272</f>
        <v>160.7596231</v>
      </c>
      <c r="S102" s="204"/>
      <c r="T102" s="206">
        <f>T103+T120+T128+T189+T254+T272</f>
        <v>242.63005000000001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79</v>
      </c>
      <c r="AT102" s="208" t="s">
        <v>71</v>
      </c>
      <c r="AU102" s="208" t="s">
        <v>72</v>
      </c>
      <c r="AY102" s="207" t="s">
        <v>155</v>
      </c>
      <c r="BK102" s="209">
        <f>BK103+BK120+BK128+BK189+BK254+BK272</f>
        <v>0</v>
      </c>
    </row>
    <row r="103" s="12" customFormat="1" ht="22.8" customHeight="1">
      <c r="A103" s="12"/>
      <c r="B103" s="196"/>
      <c r="C103" s="197"/>
      <c r="D103" s="198" t="s">
        <v>71</v>
      </c>
      <c r="E103" s="210" t="s">
        <v>156</v>
      </c>
      <c r="F103" s="210" t="s">
        <v>157</v>
      </c>
      <c r="G103" s="197"/>
      <c r="H103" s="197"/>
      <c r="I103" s="200"/>
      <c r="J103" s="211">
        <f>BK103</f>
        <v>0</v>
      </c>
      <c r="K103" s="197"/>
      <c r="L103" s="202"/>
      <c r="M103" s="203"/>
      <c r="N103" s="204"/>
      <c r="O103" s="204"/>
      <c r="P103" s="205">
        <f>SUM(P104:P119)</f>
        <v>0</v>
      </c>
      <c r="Q103" s="204"/>
      <c r="R103" s="205">
        <f>SUM(R104:R119)</f>
        <v>27.81339762</v>
      </c>
      <c r="S103" s="204"/>
      <c r="T103" s="206">
        <f>SUM(T104:T119)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7" t="s">
        <v>79</v>
      </c>
      <c r="AT103" s="208" t="s">
        <v>71</v>
      </c>
      <c r="AU103" s="208" t="s">
        <v>79</v>
      </c>
      <c r="AY103" s="207" t="s">
        <v>155</v>
      </c>
      <c r="BK103" s="209">
        <f>SUM(BK104:BK119)</f>
        <v>0</v>
      </c>
    </row>
    <row r="104" s="2" customFormat="1" ht="37.8" customHeight="1">
      <c r="A104" s="38"/>
      <c r="B104" s="39"/>
      <c r="C104" s="212" t="s">
        <v>79</v>
      </c>
      <c r="D104" s="212" t="s">
        <v>158</v>
      </c>
      <c r="E104" s="213" t="s">
        <v>1024</v>
      </c>
      <c r="F104" s="214" t="s">
        <v>1025</v>
      </c>
      <c r="G104" s="215" t="s">
        <v>161</v>
      </c>
      <c r="H104" s="216">
        <v>149.58600000000001</v>
      </c>
      <c r="I104" s="217"/>
      <c r="J104" s="218">
        <f>ROUND(I104*H104,2)</f>
        <v>0</v>
      </c>
      <c r="K104" s="214" t="s">
        <v>162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0.028570000000000002</v>
      </c>
      <c r="R104" s="221">
        <f>Q104*H104</f>
        <v>4.2736720200000002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163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163</v>
      </c>
      <c r="BM104" s="223" t="s">
        <v>1026</v>
      </c>
    </row>
    <row r="105" s="2" customFormat="1">
      <c r="A105" s="38"/>
      <c r="B105" s="39"/>
      <c r="C105" s="40"/>
      <c r="D105" s="225" t="s">
        <v>165</v>
      </c>
      <c r="E105" s="40"/>
      <c r="F105" s="226" t="s">
        <v>1027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165</v>
      </c>
      <c r="AU105" s="17" t="s">
        <v>81</v>
      </c>
    </row>
    <row r="106" s="13" customFormat="1">
      <c r="A106" s="13"/>
      <c r="B106" s="230"/>
      <c r="C106" s="231"/>
      <c r="D106" s="232" t="s">
        <v>167</v>
      </c>
      <c r="E106" s="233" t="s">
        <v>19</v>
      </c>
      <c r="F106" s="234" t="s">
        <v>1028</v>
      </c>
      <c r="G106" s="231"/>
      <c r="H106" s="233" t="s">
        <v>19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167</v>
      </c>
      <c r="AU106" s="240" t="s">
        <v>81</v>
      </c>
      <c r="AV106" s="13" t="s">
        <v>79</v>
      </c>
      <c r="AW106" s="13" t="s">
        <v>33</v>
      </c>
      <c r="AX106" s="13" t="s">
        <v>72</v>
      </c>
      <c r="AY106" s="240" t="s">
        <v>155</v>
      </c>
    </row>
    <row r="107" s="14" customFormat="1">
      <c r="A107" s="14"/>
      <c r="B107" s="241"/>
      <c r="C107" s="242"/>
      <c r="D107" s="232" t="s">
        <v>167</v>
      </c>
      <c r="E107" s="243" t="s">
        <v>19</v>
      </c>
      <c r="F107" s="244" t="s">
        <v>1029</v>
      </c>
      <c r="G107" s="242"/>
      <c r="H107" s="245">
        <v>149.58600000000001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1" t="s">
        <v>167</v>
      </c>
      <c r="AU107" s="251" t="s">
        <v>81</v>
      </c>
      <c r="AV107" s="14" t="s">
        <v>81</v>
      </c>
      <c r="AW107" s="14" t="s">
        <v>33</v>
      </c>
      <c r="AX107" s="14" t="s">
        <v>79</v>
      </c>
      <c r="AY107" s="251" t="s">
        <v>155</v>
      </c>
    </row>
    <row r="108" s="2" customFormat="1" ht="37.8" customHeight="1">
      <c r="A108" s="38"/>
      <c r="B108" s="39"/>
      <c r="C108" s="212" t="s">
        <v>81</v>
      </c>
      <c r="D108" s="212" t="s">
        <v>158</v>
      </c>
      <c r="E108" s="213" t="s">
        <v>159</v>
      </c>
      <c r="F108" s="214" t="s">
        <v>160</v>
      </c>
      <c r="G108" s="215" t="s">
        <v>161</v>
      </c>
      <c r="H108" s="216">
        <v>263.22000000000003</v>
      </c>
      <c r="I108" s="217"/>
      <c r="J108" s="218">
        <f>ROUND(I108*H108,2)</f>
        <v>0</v>
      </c>
      <c r="K108" s="214" t="s">
        <v>162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0.061719999999999997</v>
      </c>
      <c r="R108" s="221">
        <f>Q108*H108</f>
        <v>16.2459384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163</v>
      </c>
      <c r="AT108" s="223" t="s">
        <v>158</v>
      </c>
      <c r="AU108" s="223" t="s">
        <v>81</v>
      </c>
      <c r="AY108" s="17" t="s">
        <v>155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163</v>
      </c>
      <c r="BM108" s="223" t="s">
        <v>1030</v>
      </c>
    </row>
    <row r="109" s="2" customFormat="1">
      <c r="A109" s="38"/>
      <c r="B109" s="39"/>
      <c r="C109" s="40"/>
      <c r="D109" s="225" t="s">
        <v>165</v>
      </c>
      <c r="E109" s="40"/>
      <c r="F109" s="226" t="s">
        <v>166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165</v>
      </c>
      <c r="AU109" s="17" t="s">
        <v>81</v>
      </c>
    </row>
    <row r="110" s="14" customFormat="1">
      <c r="A110" s="14"/>
      <c r="B110" s="241"/>
      <c r="C110" s="242"/>
      <c r="D110" s="232" t="s">
        <v>167</v>
      </c>
      <c r="E110" s="243" t="s">
        <v>19</v>
      </c>
      <c r="F110" s="244" t="s">
        <v>1031</v>
      </c>
      <c r="G110" s="242"/>
      <c r="H110" s="245">
        <v>174.624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167</v>
      </c>
      <c r="AU110" s="251" t="s">
        <v>81</v>
      </c>
      <c r="AV110" s="14" t="s">
        <v>81</v>
      </c>
      <c r="AW110" s="14" t="s">
        <v>33</v>
      </c>
      <c r="AX110" s="14" t="s">
        <v>72</v>
      </c>
      <c r="AY110" s="251" t="s">
        <v>155</v>
      </c>
    </row>
    <row r="111" s="14" customFormat="1">
      <c r="A111" s="14"/>
      <c r="B111" s="241"/>
      <c r="C111" s="242"/>
      <c r="D111" s="232" t="s">
        <v>167</v>
      </c>
      <c r="E111" s="243" t="s">
        <v>19</v>
      </c>
      <c r="F111" s="244" t="s">
        <v>1032</v>
      </c>
      <c r="G111" s="242"/>
      <c r="H111" s="245">
        <v>88.596000000000004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167</v>
      </c>
      <c r="AU111" s="251" t="s">
        <v>81</v>
      </c>
      <c r="AV111" s="14" t="s">
        <v>81</v>
      </c>
      <c r="AW111" s="14" t="s">
        <v>33</v>
      </c>
      <c r="AX111" s="14" t="s">
        <v>72</v>
      </c>
      <c r="AY111" s="251" t="s">
        <v>155</v>
      </c>
    </row>
    <row r="112" s="15" customFormat="1">
      <c r="A112" s="15"/>
      <c r="B112" s="252"/>
      <c r="C112" s="253"/>
      <c r="D112" s="232" t="s">
        <v>167</v>
      </c>
      <c r="E112" s="254" t="s">
        <v>19</v>
      </c>
      <c r="F112" s="255" t="s">
        <v>173</v>
      </c>
      <c r="G112" s="253"/>
      <c r="H112" s="256">
        <v>263.22000000000003</v>
      </c>
      <c r="I112" s="257"/>
      <c r="J112" s="253"/>
      <c r="K112" s="253"/>
      <c r="L112" s="258"/>
      <c r="M112" s="259"/>
      <c r="N112" s="260"/>
      <c r="O112" s="260"/>
      <c r="P112" s="260"/>
      <c r="Q112" s="260"/>
      <c r="R112" s="260"/>
      <c r="S112" s="260"/>
      <c r="T112" s="261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2" t="s">
        <v>167</v>
      </c>
      <c r="AU112" s="262" t="s">
        <v>81</v>
      </c>
      <c r="AV112" s="15" t="s">
        <v>163</v>
      </c>
      <c r="AW112" s="15" t="s">
        <v>33</v>
      </c>
      <c r="AX112" s="15" t="s">
        <v>79</v>
      </c>
      <c r="AY112" s="262" t="s">
        <v>155</v>
      </c>
    </row>
    <row r="113" s="2" customFormat="1" ht="24.15" customHeight="1">
      <c r="A113" s="38"/>
      <c r="B113" s="39"/>
      <c r="C113" s="212" t="s">
        <v>156</v>
      </c>
      <c r="D113" s="212" t="s">
        <v>158</v>
      </c>
      <c r="E113" s="213" t="s">
        <v>174</v>
      </c>
      <c r="F113" s="214" t="s">
        <v>175</v>
      </c>
      <c r="G113" s="215" t="s">
        <v>176</v>
      </c>
      <c r="H113" s="216">
        <v>770.39999999999998</v>
      </c>
      <c r="I113" s="217"/>
      <c r="J113" s="218">
        <f>ROUND(I113*H113,2)</f>
        <v>0</v>
      </c>
      <c r="K113" s="214" t="s">
        <v>162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0.00013999999999999999</v>
      </c>
      <c r="R113" s="221">
        <f>Q113*H113</f>
        <v>0.10785599999999999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163</v>
      </c>
      <c r="AT113" s="223" t="s">
        <v>158</v>
      </c>
      <c r="AU113" s="223" t="s">
        <v>81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163</v>
      </c>
      <c r="BM113" s="223" t="s">
        <v>1033</v>
      </c>
    </row>
    <row r="114" s="2" customFormat="1">
      <c r="A114" s="38"/>
      <c r="B114" s="39"/>
      <c r="C114" s="40"/>
      <c r="D114" s="225" t="s">
        <v>165</v>
      </c>
      <c r="E114" s="40"/>
      <c r="F114" s="226" t="s">
        <v>178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165</v>
      </c>
      <c r="AU114" s="17" t="s">
        <v>81</v>
      </c>
    </row>
    <row r="115" s="14" customFormat="1">
      <c r="A115" s="14"/>
      <c r="B115" s="241"/>
      <c r="C115" s="242"/>
      <c r="D115" s="232" t="s">
        <v>167</v>
      </c>
      <c r="E115" s="243" t="s">
        <v>19</v>
      </c>
      <c r="F115" s="244" t="s">
        <v>1034</v>
      </c>
      <c r="G115" s="242"/>
      <c r="H115" s="245">
        <v>770.39999999999998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167</v>
      </c>
      <c r="AU115" s="251" t="s">
        <v>81</v>
      </c>
      <c r="AV115" s="14" t="s">
        <v>81</v>
      </c>
      <c r="AW115" s="14" t="s">
        <v>33</v>
      </c>
      <c r="AX115" s="14" t="s">
        <v>79</v>
      </c>
      <c r="AY115" s="251" t="s">
        <v>155</v>
      </c>
    </row>
    <row r="116" s="2" customFormat="1" ht="37.8" customHeight="1">
      <c r="A116" s="38"/>
      <c r="B116" s="39"/>
      <c r="C116" s="212" t="s">
        <v>163</v>
      </c>
      <c r="D116" s="212" t="s">
        <v>158</v>
      </c>
      <c r="E116" s="213" t="s">
        <v>1035</v>
      </c>
      <c r="F116" s="214" t="s">
        <v>1036</v>
      </c>
      <c r="G116" s="215" t="s">
        <v>161</v>
      </c>
      <c r="H116" s="216">
        <v>90.719999999999999</v>
      </c>
      <c r="I116" s="217"/>
      <c r="J116" s="218">
        <f>ROUND(I116*H116,2)</f>
        <v>0</v>
      </c>
      <c r="K116" s="214" t="s">
        <v>162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0.079210000000000003</v>
      </c>
      <c r="R116" s="221">
        <f>Q116*H116</f>
        <v>7.1859311999999997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163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163</v>
      </c>
      <c r="BM116" s="223" t="s">
        <v>1037</v>
      </c>
    </row>
    <row r="117" s="2" customFormat="1">
      <c r="A117" s="38"/>
      <c r="B117" s="39"/>
      <c r="C117" s="40"/>
      <c r="D117" s="225" t="s">
        <v>165</v>
      </c>
      <c r="E117" s="40"/>
      <c r="F117" s="226" t="s">
        <v>1038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165</v>
      </c>
      <c r="AU117" s="17" t="s">
        <v>81</v>
      </c>
    </row>
    <row r="118" s="13" customFormat="1">
      <c r="A118" s="13"/>
      <c r="B118" s="230"/>
      <c r="C118" s="231"/>
      <c r="D118" s="232" t="s">
        <v>167</v>
      </c>
      <c r="E118" s="233" t="s">
        <v>19</v>
      </c>
      <c r="F118" s="234" t="s">
        <v>1039</v>
      </c>
      <c r="G118" s="231"/>
      <c r="H118" s="233" t="s">
        <v>19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167</v>
      </c>
      <c r="AU118" s="240" t="s">
        <v>81</v>
      </c>
      <c r="AV118" s="13" t="s">
        <v>79</v>
      </c>
      <c r="AW118" s="13" t="s">
        <v>33</v>
      </c>
      <c r="AX118" s="13" t="s">
        <v>72</v>
      </c>
      <c r="AY118" s="240" t="s">
        <v>155</v>
      </c>
    </row>
    <row r="119" s="14" customFormat="1">
      <c r="A119" s="14"/>
      <c r="B119" s="241"/>
      <c r="C119" s="242"/>
      <c r="D119" s="232" t="s">
        <v>167</v>
      </c>
      <c r="E119" s="243" t="s">
        <v>19</v>
      </c>
      <c r="F119" s="244" t="s">
        <v>1040</v>
      </c>
      <c r="G119" s="242"/>
      <c r="H119" s="245">
        <v>90.719999999999999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167</v>
      </c>
      <c r="AU119" s="251" t="s">
        <v>81</v>
      </c>
      <c r="AV119" s="14" t="s">
        <v>81</v>
      </c>
      <c r="AW119" s="14" t="s">
        <v>33</v>
      </c>
      <c r="AX119" s="14" t="s">
        <v>79</v>
      </c>
      <c r="AY119" s="251" t="s">
        <v>155</v>
      </c>
    </row>
    <row r="120" s="12" customFormat="1" ht="22.8" customHeight="1">
      <c r="A120" s="12"/>
      <c r="B120" s="196"/>
      <c r="C120" s="197"/>
      <c r="D120" s="198" t="s">
        <v>71</v>
      </c>
      <c r="E120" s="210" t="s">
        <v>163</v>
      </c>
      <c r="F120" s="210" t="s">
        <v>180</v>
      </c>
      <c r="G120" s="197"/>
      <c r="H120" s="197"/>
      <c r="I120" s="200"/>
      <c r="J120" s="211">
        <f>BK120</f>
        <v>0</v>
      </c>
      <c r="K120" s="197"/>
      <c r="L120" s="202"/>
      <c r="M120" s="203"/>
      <c r="N120" s="204"/>
      <c r="O120" s="204"/>
      <c r="P120" s="205">
        <f>SUM(P121:P127)</f>
        <v>0</v>
      </c>
      <c r="Q120" s="204"/>
      <c r="R120" s="205">
        <f>SUM(R121:R127)</f>
        <v>8.6993452800000011</v>
      </c>
      <c r="S120" s="204"/>
      <c r="T120" s="206">
        <f>SUM(T121:T127)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79</v>
      </c>
      <c r="AT120" s="208" t="s">
        <v>71</v>
      </c>
      <c r="AU120" s="208" t="s">
        <v>79</v>
      </c>
      <c r="AY120" s="207" t="s">
        <v>155</v>
      </c>
      <c r="BK120" s="209">
        <f>SUM(BK121:BK127)</f>
        <v>0</v>
      </c>
    </row>
    <row r="121" s="2" customFormat="1" ht="66.75" customHeight="1">
      <c r="A121" s="38"/>
      <c r="B121" s="39"/>
      <c r="C121" s="212" t="s">
        <v>196</v>
      </c>
      <c r="D121" s="212" t="s">
        <v>158</v>
      </c>
      <c r="E121" s="213" t="s">
        <v>181</v>
      </c>
      <c r="F121" s="214" t="s">
        <v>182</v>
      </c>
      <c r="G121" s="215" t="s">
        <v>161</v>
      </c>
      <c r="H121" s="216">
        <v>40.819000000000003</v>
      </c>
      <c r="I121" s="217"/>
      <c r="J121" s="218">
        <f>ROUND(I121*H121,2)</f>
        <v>0</v>
      </c>
      <c r="K121" s="214" t="s">
        <v>162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0.21312</v>
      </c>
      <c r="R121" s="221">
        <f>Q121*H121</f>
        <v>8.6993452800000011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163</v>
      </c>
      <c r="AT121" s="223" t="s">
        <v>158</v>
      </c>
      <c r="AU121" s="223" t="s">
        <v>81</v>
      </c>
      <c r="AY121" s="17" t="s">
        <v>155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163</v>
      </c>
      <c r="BM121" s="223" t="s">
        <v>1041</v>
      </c>
    </row>
    <row r="122" s="2" customFormat="1">
      <c r="A122" s="38"/>
      <c r="B122" s="39"/>
      <c r="C122" s="40"/>
      <c r="D122" s="225" t="s">
        <v>165</v>
      </c>
      <c r="E122" s="40"/>
      <c r="F122" s="226" t="s">
        <v>184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165</v>
      </c>
      <c r="AU122" s="17" t="s">
        <v>81</v>
      </c>
    </row>
    <row r="123" s="2" customFormat="1">
      <c r="A123" s="38"/>
      <c r="B123" s="39"/>
      <c r="C123" s="40"/>
      <c r="D123" s="232" t="s">
        <v>185</v>
      </c>
      <c r="E123" s="40"/>
      <c r="F123" s="263" t="s">
        <v>186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185</v>
      </c>
      <c r="AU123" s="17" t="s">
        <v>81</v>
      </c>
    </row>
    <row r="124" s="13" customFormat="1">
      <c r="A124" s="13"/>
      <c r="B124" s="230"/>
      <c r="C124" s="231"/>
      <c r="D124" s="232" t="s">
        <v>167</v>
      </c>
      <c r="E124" s="233" t="s">
        <v>19</v>
      </c>
      <c r="F124" s="234" t="s">
        <v>1042</v>
      </c>
      <c r="G124" s="231"/>
      <c r="H124" s="233" t="s">
        <v>19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0" t="s">
        <v>167</v>
      </c>
      <c r="AU124" s="240" t="s">
        <v>81</v>
      </c>
      <c r="AV124" s="13" t="s">
        <v>79</v>
      </c>
      <c r="AW124" s="13" t="s">
        <v>33</v>
      </c>
      <c r="AX124" s="13" t="s">
        <v>72</v>
      </c>
      <c r="AY124" s="240" t="s">
        <v>155</v>
      </c>
    </row>
    <row r="125" s="14" customFormat="1">
      <c r="A125" s="14"/>
      <c r="B125" s="241"/>
      <c r="C125" s="242"/>
      <c r="D125" s="232" t="s">
        <v>167</v>
      </c>
      <c r="E125" s="243" t="s">
        <v>19</v>
      </c>
      <c r="F125" s="244" t="s">
        <v>1043</v>
      </c>
      <c r="G125" s="242"/>
      <c r="H125" s="245">
        <v>26.827000000000002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167</v>
      </c>
      <c r="AU125" s="251" t="s">
        <v>81</v>
      </c>
      <c r="AV125" s="14" t="s">
        <v>81</v>
      </c>
      <c r="AW125" s="14" t="s">
        <v>33</v>
      </c>
      <c r="AX125" s="14" t="s">
        <v>72</v>
      </c>
      <c r="AY125" s="251" t="s">
        <v>155</v>
      </c>
    </row>
    <row r="126" s="14" customFormat="1">
      <c r="A126" s="14"/>
      <c r="B126" s="241"/>
      <c r="C126" s="242"/>
      <c r="D126" s="232" t="s">
        <v>167</v>
      </c>
      <c r="E126" s="243" t="s">
        <v>19</v>
      </c>
      <c r="F126" s="244" t="s">
        <v>1044</v>
      </c>
      <c r="G126" s="242"/>
      <c r="H126" s="245">
        <v>13.992000000000001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167</v>
      </c>
      <c r="AU126" s="251" t="s">
        <v>81</v>
      </c>
      <c r="AV126" s="14" t="s">
        <v>81</v>
      </c>
      <c r="AW126" s="14" t="s">
        <v>33</v>
      </c>
      <c r="AX126" s="14" t="s">
        <v>72</v>
      </c>
      <c r="AY126" s="251" t="s">
        <v>155</v>
      </c>
    </row>
    <row r="127" s="15" customFormat="1">
      <c r="A127" s="15"/>
      <c r="B127" s="252"/>
      <c r="C127" s="253"/>
      <c r="D127" s="232" t="s">
        <v>167</v>
      </c>
      <c r="E127" s="254" t="s">
        <v>19</v>
      </c>
      <c r="F127" s="255" t="s">
        <v>173</v>
      </c>
      <c r="G127" s="253"/>
      <c r="H127" s="256">
        <v>40.819000000000003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2" t="s">
        <v>167</v>
      </c>
      <c r="AU127" s="262" t="s">
        <v>81</v>
      </c>
      <c r="AV127" s="15" t="s">
        <v>163</v>
      </c>
      <c r="AW127" s="15" t="s">
        <v>33</v>
      </c>
      <c r="AX127" s="15" t="s">
        <v>79</v>
      </c>
      <c r="AY127" s="262" t="s">
        <v>155</v>
      </c>
    </row>
    <row r="128" s="12" customFormat="1" ht="22.8" customHeight="1">
      <c r="A128" s="12"/>
      <c r="B128" s="196"/>
      <c r="C128" s="197"/>
      <c r="D128" s="198" t="s">
        <v>71</v>
      </c>
      <c r="E128" s="210" t="s">
        <v>189</v>
      </c>
      <c r="F128" s="210" t="s">
        <v>190</v>
      </c>
      <c r="G128" s="197"/>
      <c r="H128" s="197"/>
      <c r="I128" s="200"/>
      <c r="J128" s="211">
        <f>BK128</f>
        <v>0</v>
      </c>
      <c r="K128" s="197"/>
      <c r="L128" s="202"/>
      <c r="M128" s="203"/>
      <c r="N128" s="204"/>
      <c r="O128" s="204"/>
      <c r="P128" s="205">
        <f>SUM(P129:P188)</f>
        <v>0</v>
      </c>
      <c r="Q128" s="204"/>
      <c r="R128" s="205">
        <f>SUM(R129:R188)</f>
        <v>124.17622824</v>
      </c>
      <c r="S128" s="204"/>
      <c r="T128" s="206">
        <f>SUM(T129:T188)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7" t="s">
        <v>79</v>
      </c>
      <c r="AT128" s="208" t="s">
        <v>71</v>
      </c>
      <c r="AU128" s="208" t="s">
        <v>79</v>
      </c>
      <c r="AY128" s="207" t="s">
        <v>155</v>
      </c>
      <c r="BK128" s="209">
        <f>SUM(BK129:BK188)</f>
        <v>0</v>
      </c>
    </row>
    <row r="129" s="2" customFormat="1" ht="37.8" customHeight="1">
      <c r="A129" s="38"/>
      <c r="B129" s="39"/>
      <c r="C129" s="212" t="s">
        <v>189</v>
      </c>
      <c r="D129" s="212" t="s">
        <v>158</v>
      </c>
      <c r="E129" s="213" t="s">
        <v>1045</v>
      </c>
      <c r="F129" s="214" t="s">
        <v>1046</v>
      </c>
      <c r="G129" s="215" t="s">
        <v>161</v>
      </c>
      <c r="H129" s="216">
        <v>256.80000000000001</v>
      </c>
      <c r="I129" s="217"/>
      <c r="J129" s="218">
        <f>ROUND(I129*H129,2)</f>
        <v>0</v>
      </c>
      <c r="K129" s="214" t="s">
        <v>162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0.0043800000000000002</v>
      </c>
      <c r="R129" s="221">
        <f>Q129*H129</f>
        <v>1.124784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163</v>
      </c>
      <c r="AT129" s="223" t="s">
        <v>158</v>
      </c>
      <c r="AU129" s="223" t="s">
        <v>81</v>
      </c>
      <c r="AY129" s="17" t="s">
        <v>155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163</v>
      </c>
      <c r="BM129" s="223" t="s">
        <v>1047</v>
      </c>
    </row>
    <row r="130" s="2" customFormat="1">
      <c r="A130" s="38"/>
      <c r="B130" s="39"/>
      <c r="C130" s="40"/>
      <c r="D130" s="225" t="s">
        <v>165</v>
      </c>
      <c r="E130" s="40"/>
      <c r="F130" s="226" t="s">
        <v>1048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165</v>
      </c>
      <c r="AU130" s="17" t="s">
        <v>81</v>
      </c>
    </row>
    <row r="131" s="14" customFormat="1">
      <c r="A131" s="14"/>
      <c r="B131" s="241"/>
      <c r="C131" s="242"/>
      <c r="D131" s="232" t="s">
        <v>167</v>
      </c>
      <c r="E131" s="243" t="s">
        <v>19</v>
      </c>
      <c r="F131" s="244" t="s">
        <v>1049</v>
      </c>
      <c r="G131" s="242"/>
      <c r="H131" s="245">
        <v>256.80000000000001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167</v>
      </c>
      <c r="AU131" s="251" t="s">
        <v>81</v>
      </c>
      <c r="AV131" s="14" t="s">
        <v>81</v>
      </c>
      <c r="AW131" s="14" t="s">
        <v>33</v>
      </c>
      <c r="AX131" s="14" t="s">
        <v>79</v>
      </c>
      <c r="AY131" s="251" t="s">
        <v>155</v>
      </c>
    </row>
    <row r="132" s="2" customFormat="1" ht="24.15" customHeight="1">
      <c r="A132" s="38"/>
      <c r="B132" s="39"/>
      <c r="C132" s="212" t="s">
        <v>207</v>
      </c>
      <c r="D132" s="212" t="s">
        <v>158</v>
      </c>
      <c r="E132" s="213" t="s">
        <v>1050</v>
      </c>
      <c r="F132" s="214" t="s">
        <v>1051</v>
      </c>
      <c r="G132" s="215" t="s">
        <v>161</v>
      </c>
      <c r="H132" s="216">
        <v>256.80000000000001</v>
      </c>
      <c r="I132" s="217"/>
      <c r="J132" s="218">
        <f>ROUND(I132*H132,2)</f>
        <v>0</v>
      </c>
      <c r="K132" s="214" t="s">
        <v>162</v>
      </c>
      <c r="L132" s="44"/>
      <c r="M132" s="219" t="s">
        <v>19</v>
      </c>
      <c r="N132" s="220" t="s">
        <v>43</v>
      </c>
      <c r="O132" s="84"/>
      <c r="P132" s="221">
        <f>O132*H132</f>
        <v>0</v>
      </c>
      <c r="Q132" s="221">
        <v>0.0040000000000000001</v>
      </c>
      <c r="R132" s="221">
        <f>Q132*H132</f>
        <v>1.0272000000000001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163</v>
      </c>
      <c r="AT132" s="223" t="s">
        <v>158</v>
      </c>
      <c r="AU132" s="223" t="s">
        <v>81</v>
      </c>
      <c r="AY132" s="17" t="s">
        <v>155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163</v>
      </c>
      <c r="BM132" s="223" t="s">
        <v>1052</v>
      </c>
    </row>
    <row r="133" s="2" customFormat="1">
      <c r="A133" s="38"/>
      <c r="B133" s="39"/>
      <c r="C133" s="40"/>
      <c r="D133" s="225" t="s">
        <v>165</v>
      </c>
      <c r="E133" s="40"/>
      <c r="F133" s="226" t="s">
        <v>1053</v>
      </c>
      <c r="G133" s="40"/>
      <c r="H133" s="40"/>
      <c r="I133" s="227"/>
      <c r="J133" s="40"/>
      <c r="K133" s="40"/>
      <c r="L133" s="44"/>
      <c r="M133" s="228"/>
      <c r="N133" s="229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165</v>
      </c>
      <c r="AU133" s="17" t="s">
        <v>81</v>
      </c>
    </row>
    <row r="134" s="2" customFormat="1" ht="37.8" customHeight="1">
      <c r="A134" s="38"/>
      <c r="B134" s="39"/>
      <c r="C134" s="212" t="s">
        <v>218</v>
      </c>
      <c r="D134" s="212" t="s">
        <v>158</v>
      </c>
      <c r="E134" s="213" t="s">
        <v>1054</v>
      </c>
      <c r="F134" s="214" t="s">
        <v>1055</v>
      </c>
      <c r="G134" s="215" t="s">
        <v>161</v>
      </c>
      <c r="H134" s="216">
        <v>256.80000000000001</v>
      </c>
      <c r="I134" s="217"/>
      <c r="J134" s="218">
        <f>ROUND(I134*H134,2)</f>
        <v>0</v>
      </c>
      <c r="K134" s="214" t="s">
        <v>162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0.016299999999999999</v>
      </c>
      <c r="R134" s="221">
        <f>Q134*H134</f>
        <v>4.1858399999999998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163</v>
      </c>
      <c r="AT134" s="223" t="s">
        <v>158</v>
      </c>
      <c r="AU134" s="223" t="s">
        <v>81</v>
      </c>
      <c r="AY134" s="17" t="s">
        <v>155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163</v>
      </c>
      <c r="BM134" s="223" t="s">
        <v>1056</v>
      </c>
    </row>
    <row r="135" s="2" customFormat="1">
      <c r="A135" s="38"/>
      <c r="B135" s="39"/>
      <c r="C135" s="40"/>
      <c r="D135" s="225" t="s">
        <v>165</v>
      </c>
      <c r="E135" s="40"/>
      <c r="F135" s="226" t="s">
        <v>1057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165</v>
      </c>
      <c r="AU135" s="17" t="s">
        <v>81</v>
      </c>
    </row>
    <row r="136" s="14" customFormat="1">
      <c r="A136" s="14"/>
      <c r="B136" s="241"/>
      <c r="C136" s="242"/>
      <c r="D136" s="232" t="s">
        <v>167</v>
      </c>
      <c r="E136" s="243" t="s">
        <v>19</v>
      </c>
      <c r="F136" s="244" t="s">
        <v>1049</v>
      </c>
      <c r="G136" s="242"/>
      <c r="H136" s="245">
        <v>256.80000000000001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1" t="s">
        <v>167</v>
      </c>
      <c r="AU136" s="251" t="s">
        <v>81</v>
      </c>
      <c r="AV136" s="14" t="s">
        <v>81</v>
      </c>
      <c r="AW136" s="14" t="s">
        <v>33</v>
      </c>
      <c r="AX136" s="14" t="s">
        <v>79</v>
      </c>
      <c r="AY136" s="251" t="s">
        <v>155</v>
      </c>
    </row>
    <row r="137" s="2" customFormat="1" ht="24.15" customHeight="1">
      <c r="A137" s="38"/>
      <c r="B137" s="39"/>
      <c r="C137" s="212" t="s">
        <v>216</v>
      </c>
      <c r="D137" s="212" t="s">
        <v>158</v>
      </c>
      <c r="E137" s="213" t="s">
        <v>1058</v>
      </c>
      <c r="F137" s="214" t="s">
        <v>1059</v>
      </c>
      <c r="G137" s="215" t="s">
        <v>161</v>
      </c>
      <c r="H137" s="216">
        <v>256.80000000000001</v>
      </c>
      <c r="I137" s="217"/>
      <c r="J137" s="218">
        <f>ROUND(I137*H137,2)</f>
        <v>0</v>
      </c>
      <c r="K137" s="214" t="s">
        <v>162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0.00025999999999999998</v>
      </c>
      <c r="R137" s="221">
        <f>Q137*H137</f>
        <v>0.066767999999999994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163</v>
      </c>
      <c r="AT137" s="223" t="s">
        <v>158</v>
      </c>
      <c r="AU137" s="223" t="s">
        <v>81</v>
      </c>
      <c r="AY137" s="17" t="s">
        <v>155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163</v>
      </c>
      <c r="BM137" s="223" t="s">
        <v>1060</v>
      </c>
    </row>
    <row r="138" s="2" customFormat="1">
      <c r="A138" s="38"/>
      <c r="B138" s="39"/>
      <c r="C138" s="40"/>
      <c r="D138" s="225" t="s">
        <v>165</v>
      </c>
      <c r="E138" s="40"/>
      <c r="F138" s="226" t="s">
        <v>1061</v>
      </c>
      <c r="G138" s="40"/>
      <c r="H138" s="40"/>
      <c r="I138" s="227"/>
      <c r="J138" s="40"/>
      <c r="K138" s="40"/>
      <c r="L138" s="44"/>
      <c r="M138" s="228"/>
      <c r="N138" s="229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165</v>
      </c>
      <c r="AU138" s="17" t="s">
        <v>81</v>
      </c>
    </row>
    <row r="139" s="2" customFormat="1" ht="24.15" customHeight="1">
      <c r="A139" s="38"/>
      <c r="B139" s="39"/>
      <c r="C139" s="212" t="s">
        <v>233</v>
      </c>
      <c r="D139" s="212" t="s">
        <v>158</v>
      </c>
      <c r="E139" s="213" t="s">
        <v>191</v>
      </c>
      <c r="F139" s="214" t="s">
        <v>192</v>
      </c>
      <c r="G139" s="215" t="s">
        <v>161</v>
      </c>
      <c r="H139" s="216">
        <v>256.80000000000001</v>
      </c>
      <c r="I139" s="217"/>
      <c r="J139" s="218">
        <f>ROUND(I139*H139,2)</f>
        <v>0</v>
      </c>
      <c r="K139" s="214" t="s">
        <v>162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0.00025999999999999998</v>
      </c>
      <c r="R139" s="221">
        <f>Q139*H139</f>
        <v>0.066767999999999994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163</v>
      </c>
      <c r="AT139" s="223" t="s">
        <v>158</v>
      </c>
      <c r="AU139" s="223" t="s">
        <v>81</v>
      </c>
      <c r="AY139" s="17" t="s">
        <v>155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79</v>
      </c>
      <c r="BK139" s="224">
        <f>ROUND(I139*H139,2)</f>
        <v>0</v>
      </c>
      <c r="BL139" s="17" t="s">
        <v>163</v>
      </c>
      <c r="BM139" s="223" t="s">
        <v>1062</v>
      </c>
    </row>
    <row r="140" s="2" customFormat="1">
      <c r="A140" s="38"/>
      <c r="B140" s="39"/>
      <c r="C140" s="40"/>
      <c r="D140" s="225" t="s">
        <v>165</v>
      </c>
      <c r="E140" s="40"/>
      <c r="F140" s="226" t="s">
        <v>194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165</v>
      </c>
      <c r="AU140" s="17" t="s">
        <v>81</v>
      </c>
    </row>
    <row r="141" s="2" customFormat="1" ht="37.8" customHeight="1">
      <c r="A141" s="38"/>
      <c r="B141" s="39"/>
      <c r="C141" s="212" t="s">
        <v>238</v>
      </c>
      <c r="D141" s="212" t="s">
        <v>158</v>
      </c>
      <c r="E141" s="213" t="s">
        <v>197</v>
      </c>
      <c r="F141" s="214" t="s">
        <v>198</v>
      </c>
      <c r="G141" s="215" t="s">
        <v>161</v>
      </c>
      <c r="H141" s="216">
        <v>351.81599999999997</v>
      </c>
      <c r="I141" s="217"/>
      <c r="J141" s="218">
        <f>ROUND(I141*H141,2)</f>
        <v>0</v>
      </c>
      <c r="K141" s="214" t="s">
        <v>162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0.0043800000000000002</v>
      </c>
      <c r="R141" s="221">
        <f>Q141*H141</f>
        <v>1.5409540799999999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163</v>
      </c>
      <c r="AT141" s="223" t="s">
        <v>158</v>
      </c>
      <c r="AU141" s="223" t="s">
        <v>81</v>
      </c>
      <c r="AY141" s="17" t="s">
        <v>155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163</v>
      </c>
      <c r="BM141" s="223" t="s">
        <v>1063</v>
      </c>
    </row>
    <row r="142" s="2" customFormat="1">
      <c r="A142" s="38"/>
      <c r="B142" s="39"/>
      <c r="C142" s="40"/>
      <c r="D142" s="225" t="s">
        <v>165</v>
      </c>
      <c r="E142" s="40"/>
      <c r="F142" s="226" t="s">
        <v>200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165</v>
      </c>
      <c r="AU142" s="17" t="s">
        <v>81</v>
      </c>
    </row>
    <row r="143" s="13" customFormat="1">
      <c r="A143" s="13"/>
      <c r="B143" s="230"/>
      <c r="C143" s="231"/>
      <c r="D143" s="232" t="s">
        <v>167</v>
      </c>
      <c r="E143" s="233" t="s">
        <v>19</v>
      </c>
      <c r="F143" s="234" t="s">
        <v>1064</v>
      </c>
      <c r="G143" s="231"/>
      <c r="H143" s="233" t="s">
        <v>19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167</v>
      </c>
      <c r="AU143" s="240" t="s">
        <v>81</v>
      </c>
      <c r="AV143" s="13" t="s">
        <v>79</v>
      </c>
      <c r="AW143" s="13" t="s">
        <v>33</v>
      </c>
      <c r="AX143" s="13" t="s">
        <v>72</v>
      </c>
      <c r="AY143" s="240" t="s">
        <v>155</v>
      </c>
    </row>
    <row r="144" s="14" customFormat="1">
      <c r="A144" s="14"/>
      <c r="B144" s="241"/>
      <c r="C144" s="242"/>
      <c r="D144" s="232" t="s">
        <v>167</v>
      </c>
      <c r="E144" s="243" t="s">
        <v>19</v>
      </c>
      <c r="F144" s="244" t="s">
        <v>1065</v>
      </c>
      <c r="G144" s="242"/>
      <c r="H144" s="245">
        <v>351.81599999999997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167</v>
      </c>
      <c r="AU144" s="251" t="s">
        <v>81</v>
      </c>
      <c r="AV144" s="14" t="s">
        <v>81</v>
      </c>
      <c r="AW144" s="14" t="s">
        <v>33</v>
      </c>
      <c r="AX144" s="14" t="s">
        <v>79</v>
      </c>
      <c r="AY144" s="251" t="s">
        <v>155</v>
      </c>
    </row>
    <row r="145" s="2" customFormat="1" ht="24.15" customHeight="1">
      <c r="A145" s="38"/>
      <c r="B145" s="39"/>
      <c r="C145" s="212" t="s">
        <v>8</v>
      </c>
      <c r="D145" s="212" t="s">
        <v>158</v>
      </c>
      <c r="E145" s="213" t="s">
        <v>201</v>
      </c>
      <c r="F145" s="214" t="s">
        <v>202</v>
      </c>
      <c r="G145" s="215" t="s">
        <v>161</v>
      </c>
      <c r="H145" s="216">
        <v>88.775999999999996</v>
      </c>
      <c r="I145" s="217"/>
      <c r="J145" s="218">
        <f>ROUND(I145*H145,2)</f>
        <v>0</v>
      </c>
      <c r="K145" s="214" t="s">
        <v>162</v>
      </c>
      <c r="L145" s="44"/>
      <c r="M145" s="219" t="s">
        <v>19</v>
      </c>
      <c r="N145" s="220" t="s">
        <v>43</v>
      </c>
      <c r="O145" s="84"/>
      <c r="P145" s="221">
        <f>O145*H145</f>
        <v>0</v>
      </c>
      <c r="Q145" s="221">
        <v>0.0040000000000000001</v>
      </c>
      <c r="R145" s="221">
        <f>Q145*H145</f>
        <v>0.35510399999999998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163</v>
      </c>
      <c r="AT145" s="223" t="s">
        <v>158</v>
      </c>
      <c r="AU145" s="223" t="s">
        <v>81</v>
      </c>
      <c r="AY145" s="17" t="s">
        <v>155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163</v>
      </c>
      <c r="BM145" s="223" t="s">
        <v>1066</v>
      </c>
    </row>
    <row r="146" s="2" customFormat="1">
      <c r="A146" s="38"/>
      <c r="B146" s="39"/>
      <c r="C146" s="40"/>
      <c r="D146" s="225" t="s">
        <v>165</v>
      </c>
      <c r="E146" s="40"/>
      <c r="F146" s="226" t="s">
        <v>204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165</v>
      </c>
      <c r="AU146" s="17" t="s">
        <v>81</v>
      </c>
    </row>
    <row r="147" s="13" customFormat="1">
      <c r="A147" s="13"/>
      <c r="B147" s="230"/>
      <c r="C147" s="231"/>
      <c r="D147" s="232" t="s">
        <v>167</v>
      </c>
      <c r="E147" s="233" t="s">
        <v>19</v>
      </c>
      <c r="F147" s="234" t="s">
        <v>1064</v>
      </c>
      <c r="G147" s="231"/>
      <c r="H147" s="233" t="s">
        <v>19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167</v>
      </c>
      <c r="AU147" s="240" t="s">
        <v>81</v>
      </c>
      <c r="AV147" s="13" t="s">
        <v>79</v>
      </c>
      <c r="AW147" s="13" t="s">
        <v>33</v>
      </c>
      <c r="AX147" s="13" t="s">
        <v>72</v>
      </c>
      <c r="AY147" s="240" t="s">
        <v>155</v>
      </c>
    </row>
    <row r="148" s="14" customFormat="1">
      <c r="A148" s="14"/>
      <c r="B148" s="241"/>
      <c r="C148" s="242"/>
      <c r="D148" s="232" t="s">
        <v>167</v>
      </c>
      <c r="E148" s="243" t="s">
        <v>19</v>
      </c>
      <c r="F148" s="244" t="s">
        <v>1067</v>
      </c>
      <c r="G148" s="242"/>
      <c r="H148" s="245">
        <v>88.775999999999996</v>
      </c>
      <c r="I148" s="246"/>
      <c r="J148" s="242"/>
      <c r="K148" s="242"/>
      <c r="L148" s="247"/>
      <c r="M148" s="248"/>
      <c r="N148" s="249"/>
      <c r="O148" s="249"/>
      <c r="P148" s="249"/>
      <c r="Q148" s="249"/>
      <c r="R148" s="249"/>
      <c r="S148" s="249"/>
      <c r="T148" s="25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1" t="s">
        <v>167</v>
      </c>
      <c r="AU148" s="251" t="s">
        <v>81</v>
      </c>
      <c r="AV148" s="14" t="s">
        <v>81</v>
      </c>
      <c r="AW148" s="14" t="s">
        <v>33</v>
      </c>
      <c r="AX148" s="14" t="s">
        <v>79</v>
      </c>
      <c r="AY148" s="251" t="s">
        <v>155</v>
      </c>
    </row>
    <row r="149" s="2" customFormat="1" ht="33" customHeight="1">
      <c r="A149" s="38"/>
      <c r="B149" s="39"/>
      <c r="C149" s="212" t="s">
        <v>251</v>
      </c>
      <c r="D149" s="212" t="s">
        <v>158</v>
      </c>
      <c r="E149" s="213" t="s">
        <v>1068</v>
      </c>
      <c r="F149" s="214" t="s">
        <v>1069</v>
      </c>
      <c r="G149" s="215" t="s">
        <v>161</v>
      </c>
      <c r="H149" s="216">
        <v>1598.952</v>
      </c>
      <c r="I149" s="217"/>
      <c r="J149" s="218">
        <f>ROUND(I149*H149,2)</f>
        <v>0</v>
      </c>
      <c r="K149" s="214" t="s">
        <v>162</v>
      </c>
      <c r="L149" s="44"/>
      <c r="M149" s="219" t="s">
        <v>19</v>
      </c>
      <c r="N149" s="220" t="s">
        <v>43</v>
      </c>
      <c r="O149" s="84"/>
      <c r="P149" s="221">
        <f>O149*H149</f>
        <v>0</v>
      </c>
      <c r="Q149" s="221">
        <v>0.0073499999999999998</v>
      </c>
      <c r="R149" s="221">
        <f>Q149*H149</f>
        <v>11.752297199999999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163</v>
      </c>
      <c r="AT149" s="223" t="s">
        <v>158</v>
      </c>
      <c r="AU149" s="223" t="s">
        <v>81</v>
      </c>
      <c r="AY149" s="17" t="s">
        <v>155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163</v>
      </c>
      <c r="BM149" s="223" t="s">
        <v>1070</v>
      </c>
    </row>
    <row r="150" s="2" customFormat="1">
      <c r="A150" s="38"/>
      <c r="B150" s="39"/>
      <c r="C150" s="40"/>
      <c r="D150" s="225" t="s">
        <v>165</v>
      </c>
      <c r="E150" s="40"/>
      <c r="F150" s="226" t="s">
        <v>1071</v>
      </c>
      <c r="G150" s="40"/>
      <c r="H150" s="40"/>
      <c r="I150" s="227"/>
      <c r="J150" s="40"/>
      <c r="K150" s="40"/>
      <c r="L150" s="44"/>
      <c r="M150" s="228"/>
      <c r="N150" s="229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165</v>
      </c>
      <c r="AU150" s="17" t="s">
        <v>81</v>
      </c>
    </row>
    <row r="151" s="13" customFormat="1">
      <c r="A151" s="13"/>
      <c r="B151" s="230"/>
      <c r="C151" s="231"/>
      <c r="D151" s="232" t="s">
        <v>167</v>
      </c>
      <c r="E151" s="233" t="s">
        <v>19</v>
      </c>
      <c r="F151" s="234" t="s">
        <v>1072</v>
      </c>
      <c r="G151" s="231"/>
      <c r="H151" s="233" t="s">
        <v>19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167</v>
      </c>
      <c r="AU151" s="240" t="s">
        <v>81</v>
      </c>
      <c r="AV151" s="13" t="s">
        <v>79</v>
      </c>
      <c r="AW151" s="13" t="s">
        <v>33</v>
      </c>
      <c r="AX151" s="13" t="s">
        <v>72</v>
      </c>
      <c r="AY151" s="240" t="s">
        <v>155</v>
      </c>
    </row>
    <row r="152" s="14" customFormat="1">
      <c r="A152" s="14"/>
      <c r="B152" s="241"/>
      <c r="C152" s="242"/>
      <c r="D152" s="232" t="s">
        <v>167</v>
      </c>
      <c r="E152" s="243" t="s">
        <v>19</v>
      </c>
      <c r="F152" s="244" t="s">
        <v>1073</v>
      </c>
      <c r="G152" s="242"/>
      <c r="H152" s="245">
        <v>623.59199999999998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167</v>
      </c>
      <c r="AU152" s="251" t="s">
        <v>81</v>
      </c>
      <c r="AV152" s="14" t="s">
        <v>81</v>
      </c>
      <c r="AW152" s="14" t="s">
        <v>33</v>
      </c>
      <c r="AX152" s="14" t="s">
        <v>72</v>
      </c>
      <c r="AY152" s="251" t="s">
        <v>155</v>
      </c>
    </row>
    <row r="153" s="14" customFormat="1">
      <c r="A153" s="14"/>
      <c r="B153" s="241"/>
      <c r="C153" s="242"/>
      <c r="D153" s="232" t="s">
        <v>167</v>
      </c>
      <c r="E153" s="243" t="s">
        <v>19</v>
      </c>
      <c r="F153" s="244" t="s">
        <v>1074</v>
      </c>
      <c r="G153" s="242"/>
      <c r="H153" s="245">
        <v>911.63999999999999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1" t="s">
        <v>167</v>
      </c>
      <c r="AU153" s="251" t="s">
        <v>81</v>
      </c>
      <c r="AV153" s="14" t="s">
        <v>81</v>
      </c>
      <c r="AW153" s="14" t="s">
        <v>33</v>
      </c>
      <c r="AX153" s="14" t="s">
        <v>72</v>
      </c>
      <c r="AY153" s="251" t="s">
        <v>155</v>
      </c>
    </row>
    <row r="154" s="14" customFormat="1">
      <c r="A154" s="14"/>
      <c r="B154" s="241"/>
      <c r="C154" s="242"/>
      <c r="D154" s="232" t="s">
        <v>167</v>
      </c>
      <c r="E154" s="243" t="s">
        <v>19</v>
      </c>
      <c r="F154" s="244" t="s">
        <v>1075</v>
      </c>
      <c r="G154" s="242"/>
      <c r="H154" s="245">
        <v>63.719999999999999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167</v>
      </c>
      <c r="AU154" s="251" t="s">
        <v>81</v>
      </c>
      <c r="AV154" s="14" t="s">
        <v>81</v>
      </c>
      <c r="AW154" s="14" t="s">
        <v>33</v>
      </c>
      <c r="AX154" s="14" t="s">
        <v>72</v>
      </c>
      <c r="AY154" s="251" t="s">
        <v>155</v>
      </c>
    </row>
    <row r="155" s="15" customFormat="1">
      <c r="A155" s="15"/>
      <c r="B155" s="252"/>
      <c r="C155" s="253"/>
      <c r="D155" s="232" t="s">
        <v>167</v>
      </c>
      <c r="E155" s="254" t="s">
        <v>19</v>
      </c>
      <c r="F155" s="255" t="s">
        <v>173</v>
      </c>
      <c r="G155" s="253"/>
      <c r="H155" s="256">
        <v>1598.952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2" t="s">
        <v>167</v>
      </c>
      <c r="AU155" s="262" t="s">
        <v>81</v>
      </c>
      <c r="AV155" s="15" t="s">
        <v>163</v>
      </c>
      <c r="AW155" s="15" t="s">
        <v>33</v>
      </c>
      <c r="AX155" s="15" t="s">
        <v>79</v>
      </c>
      <c r="AY155" s="262" t="s">
        <v>155</v>
      </c>
    </row>
    <row r="156" s="2" customFormat="1" ht="44.25" customHeight="1">
      <c r="A156" s="38"/>
      <c r="B156" s="39"/>
      <c r="C156" s="212" t="s">
        <v>258</v>
      </c>
      <c r="D156" s="212" t="s">
        <v>158</v>
      </c>
      <c r="E156" s="213" t="s">
        <v>1076</v>
      </c>
      <c r="F156" s="214" t="s">
        <v>1077</v>
      </c>
      <c r="G156" s="215" t="s">
        <v>161</v>
      </c>
      <c r="H156" s="216">
        <v>513.43200000000002</v>
      </c>
      <c r="I156" s="217"/>
      <c r="J156" s="218">
        <f>ROUND(I156*H156,2)</f>
        <v>0</v>
      </c>
      <c r="K156" s="214" t="s">
        <v>162</v>
      </c>
      <c r="L156" s="44"/>
      <c r="M156" s="219" t="s">
        <v>19</v>
      </c>
      <c r="N156" s="220" t="s">
        <v>43</v>
      </c>
      <c r="O156" s="84"/>
      <c r="P156" s="221">
        <f>O156*H156</f>
        <v>0</v>
      </c>
      <c r="Q156" s="221">
        <v>0.018380000000000001</v>
      </c>
      <c r="R156" s="221">
        <f>Q156*H156</f>
        <v>9.4368801600000012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163</v>
      </c>
      <c r="AT156" s="223" t="s">
        <v>158</v>
      </c>
      <c r="AU156" s="223" t="s">
        <v>81</v>
      </c>
      <c r="AY156" s="17" t="s">
        <v>155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79</v>
      </c>
      <c r="BK156" s="224">
        <f>ROUND(I156*H156,2)</f>
        <v>0</v>
      </c>
      <c r="BL156" s="17" t="s">
        <v>163</v>
      </c>
      <c r="BM156" s="223" t="s">
        <v>1078</v>
      </c>
    </row>
    <row r="157" s="2" customFormat="1">
      <c r="A157" s="38"/>
      <c r="B157" s="39"/>
      <c r="C157" s="40"/>
      <c r="D157" s="225" t="s">
        <v>165</v>
      </c>
      <c r="E157" s="40"/>
      <c r="F157" s="226" t="s">
        <v>1079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165</v>
      </c>
      <c r="AU157" s="17" t="s">
        <v>81</v>
      </c>
    </row>
    <row r="158" s="13" customFormat="1">
      <c r="A158" s="13"/>
      <c r="B158" s="230"/>
      <c r="C158" s="231"/>
      <c r="D158" s="232" t="s">
        <v>167</v>
      </c>
      <c r="E158" s="233" t="s">
        <v>19</v>
      </c>
      <c r="F158" s="234" t="s">
        <v>1072</v>
      </c>
      <c r="G158" s="231"/>
      <c r="H158" s="233" t="s">
        <v>19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167</v>
      </c>
      <c r="AU158" s="240" t="s">
        <v>81</v>
      </c>
      <c r="AV158" s="13" t="s">
        <v>79</v>
      </c>
      <c r="AW158" s="13" t="s">
        <v>33</v>
      </c>
      <c r="AX158" s="13" t="s">
        <v>72</v>
      </c>
      <c r="AY158" s="240" t="s">
        <v>155</v>
      </c>
    </row>
    <row r="159" s="14" customFormat="1">
      <c r="A159" s="14"/>
      <c r="B159" s="241"/>
      <c r="C159" s="242"/>
      <c r="D159" s="232" t="s">
        <v>167</v>
      </c>
      <c r="E159" s="243" t="s">
        <v>19</v>
      </c>
      <c r="F159" s="244" t="s">
        <v>1080</v>
      </c>
      <c r="G159" s="242"/>
      <c r="H159" s="245">
        <v>174.31200000000001</v>
      </c>
      <c r="I159" s="246"/>
      <c r="J159" s="242"/>
      <c r="K159" s="242"/>
      <c r="L159" s="247"/>
      <c r="M159" s="248"/>
      <c r="N159" s="249"/>
      <c r="O159" s="249"/>
      <c r="P159" s="249"/>
      <c r="Q159" s="249"/>
      <c r="R159" s="249"/>
      <c r="S159" s="249"/>
      <c r="T159" s="25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1" t="s">
        <v>167</v>
      </c>
      <c r="AU159" s="251" t="s">
        <v>81</v>
      </c>
      <c r="AV159" s="14" t="s">
        <v>81</v>
      </c>
      <c r="AW159" s="14" t="s">
        <v>33</v>
      </c>
      <c r="AX159" s="14" t="s">
        <v>72</v>
      </c>
      <c r="AY159" s="251" t="s">
        <v>155</v>
      </c>
    </row>
    <row r="160" s="14" customFormat="1">
      <c r="A160" s="14"/>
      <c r="B160" s="241"/>
      <c r="C160" s="242"/>
      <c r="D160" s="232" t="s">
        <v>167</v>
      </c>
      <c r="E160" s="243" t="s">
        <v>19</v>
      </c>
      <c r="F160" s="244" t="s">
        <v>1081</v>
      </c>
      <c r="G160" s="242"/>
      <c r="H160" s="245">
        <v>275.39999999999998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167</v>
      </c>
      <c r="AU160" s="251" t="s">
        <v>81</v>
      </c>
      <c r="AV160" s="14" t="s">
        <v>81</v>
      </c>
      <c r="AW160" s="14" t="s">
        <v>33</v>
      </c>
      <c r="AX160" s="14" t="s">
        <v>72</v>
      </c>
      <c r="AY160" s="251" t="s">
        <v>155</v>
      </c>
    </row>
    <row r="161" s="14" customFormat="1">
      <c r="A161" s="14"/>
      <c r="B161" s="241"/>
      <c r="C161" s="242"/>
      <c r="D161" s="232" t="s">
        <v>167</v>
      </c>
      <c r="E161" s="243" t="s">
        <v>19</v>
      </c>
      <c r="F161" s="244" t="s">
        <v>1075</v>
      </c>
      <c r="G161" s="242"/>
      <c r="H161" s="245">
        <v>63.719999999999999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167</v>
      </c>
      <c r="AU161" s="251" t="s">
        <v>81</v>
      </c>
      <c r="AV161" s="14" t="s">
        <v>81</v>
      </c>
      <c r="AW161" s="14" t="s">
        <v>33</v>
      </c>
      <c r="AX161" s="14" t="s">
        <v>72</v>
      </c>
      <c r="AY161" s="251" t="s">
        <v>155</v>
      </c>
    </row>
    <row r="162" s="15" customFormat="1">
      <c r="A162" s="15"/>
      <c r="B162" s="252"/>
      <c r="C162" s="253"/>
      <c r="D162" s="232" t="s">
        <v>167</v>
      </c>
      <c r="E162" s="254" t="s">
        <v>19</v>
      </c>
      <c r="F162" s="255" t="s">
        <v>173</v>
      </c>
      <c r="G162" s="253"/>
      <c r="H162" s="256">
        <v>513.43200000000002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167</v>
      </c>
      <c r="AU162" s="262" t="s">
        <v>81</v>
      </c>
      <c r="AV162" s="15" t="s">
        <v>163</v>
      </c>
      <c r="AW162" s="15" t="s">
        <v>33</v>
      </c>
      <c r="AX162" s="15" t="s">
        <v>79</v>
      </c>
      <c r="AY162" s="262" t="s">
        <v>155</v>
      </c>
    </row>
    <row r="163" s="2" customFormat="1" ht="44.25" customHeight="1">
      <c r="A163" s="38"/>
      <c r="B163" s="39"/>
      <c r="C163" s="212" t="s">
        <v>264</v>
      </c>
      <c r="D163" s="212" t="s">
        <v>158</v>
      </c>
      <c r="E163" s="213" t="s">
        <v>1082</v>
      </c>
      <c r="F163" s="214" t="s">
        <v>1083</v>
      </c>
      <c r="G163" s="215" t="s">
        <v>161</v>
      </c>
      <c r="H163" s="216">
        <v>513.43200000000002</v>
      </c>
      <c r="I163" s="217"/>
      <c r="J163" s="218">
        <f>ROUND(I163*H163,2)</f>
        <v>0</v>
      </c>
      <c r="K163" s="214" t="s">
        <v>162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0.0079000000000000008</v>
      </c>
      <c r="R163" s="221">
        <f>Q163*H163</f>
        <v>4.0561128000000002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163</v>
      </c>
      <c r="AT163" s="223" t="s">
        <v>158</v>
      </c>
      <c r="AU163" s="223" t="s">
        <v>81</v>
      </c>
      <c r="AY163" s="17" t="s">
        <v>155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79</v>
      </c>
      <c r="BK163" s="224">
        <f>ROUND(I163*H163,2)</f>
        <v>0</v>
      </c>
      <c r="BL163" s="17" t="s">
        <v>163</v>
      </c>
      <c r="BM163" s="223" t="s">
        <v>1084</v>
      </c>
    </row>
    <row r="164" s="2" customFormat="1">
      <c r="A164" s="38"/>
      <c r="B164" s="39"/>
      <c r="C164" s="40"/>
      <c r="D164" s="225" t="s">
        <v>165</v>
      </c>
      <c r="E164" s="40"/>
      <c r="F164" s="226" t="s">
        <v>1085</v>
      </c>
      <c r="G164" s="40"/>
      <c r="H164" s="40"/>
      <c r="I164" s="227"/>
      <c r="J164" s="40"/>
      <c r="K164" s="40"/>
      <c r="L164" s="44"/>
      <c r="M164" s="228"/>
      <c r="N164" s="229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165</v>
      </c>
      <c r="AU164" s="17" t="s">
        <v>81</v>
      </c>
    </row>
    <row r="165" s="2" customFormat="1" ht="37.8" customHeight="1">
      <c r="A165" s="38"/>
      <c r="B165" s="39"/>
      <c r="C165" s="212" t="s">
        <v>262</v>
      </c>
      <c r="D165" s="212" t="s">
        <v>158</v>
      </c>
      <c r="E165" s="213" t="s">
        <v>1086</v>
      </c>
      <c r="F165" s="214" t="s">
        <v>1087</v>
      </c>
      <c r="G165" s="215" t="s">
        <v>378</v>
      </c>
      <c r="H165" s="216">
        <v>96</v>
      </c>
      <c r="I165" s="217"/>
      <c r="J165" s="218">
        <f>ROUND(I165*H165,2)</f>
        <v>0</v>
      </c>
      <c r="K165" s="214" t="s">
        <v>162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0.043799999999999999</v>
      </c>
      <c r="R165" s="221">
        <f>Q165*H165</f>
        <v>4.2047999999999996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163</v>
      </c>
      <c r="AT165" s="223" t="s">
        <v>158</v>
      </c>
      <c r="AU165" s="223" t="s">
        <v>81</v>
      </c>
      <c r="AY165" s="17" t="s">
        <v>155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79</v>
      </c>
      <c r="BK165" s="224">
        <f>ROUND(I165*H165,2)</f>
        <v>0</v>
      </c>
      <c r="BL165" s="17" t="s">
        <v>163</v>
      </c>
      <c r="BM165" s="223" t="s">
        <v>1088</v>
      </c>
    </row>
    <row r="166" s="2" customFormat="1">
      <c r="A166" s="38"/>
      <c r="B166" s="39"/>
      <c r="C166" s="40"/>
      <c r="D166" s="225" t="s">
        <v>165</v>
      </c>
      <c r="E166" s="40"/>
      <c r="F166" s="226" t="s">
        <v>1089</v>
      </c>
      <c r="G166" s="40"/>
      <c r="H166" s="40"/>
      <c r="I166" s="227"/>
      <c r="J166" s="40"/>
      <c r="K166" s="40"/>
      <c r="L166" s="44"/>
      <c r="M166" s="228"/>
      <c r="N166" s="229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165</v>
      </c>
      <c r="AU166" s="17" t="s">
        <v>81</v>
      </c>
    </row>
    <row r="167" s="13" customFormat="1">
      <c r="A167" s="13"/>
      <c r="B167" s="230"/>
      <c r="C167" s="231"/>
      <c r="D167" s="232" t="s">
        <v>167</v>
      </c>
      <c r="E167" s="233" t="s">
        <v>19</v>
      </c>
      <c r="F167" s="234" t="s">
        <v>1090</v>
      </c>
      <c r="G167" s="231"/>
      <c r="H167" s="233" t="s">
        <v>19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167</v>
      </c>
      <c r="AU167" s="240" t="s">
        <v>81</v>
      </c>
      <c r="AV167" s="13" t="s">
        <v>79</v>
      </c>
      <c r="AW167" s="13" t="s">
        <v>33</v>
      </c>
      <c r="AX167" s="13" t="s">
        <v>72</v>
      </c>
      <c r="AY167" s="240" t="s">
        <v>155</v>
      </c>
    </row>
    <row r="168" s="14" customFormat="1">
      <c r="A168" s="14"/>
      <c r="B168" s="241"/>
      <c r="C168" s="242"/>
      <c r="D168" s="232" t="s">
        <v>167</v>
      </c>
      <c r="E168" s="243" t="s">
        <v>19</v>
      </c>
      <c r="F168" s="244" t="s">
        <v>1091</v>
      </c>
      <c r="G168" s="242"/>
      <c r="H168" s="245">
        <v>96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167</v>
      </c>
      <c r="AU168" s="251" t="s">
        <v>81</v>
      </c>
      <c r="AV168" s="14" t="s">
        <v>81</v>
      </c>
      <c r="AW168" s="14" t="s">
        <v>33</v>
      </c>
      <c r="AX168" s="14" t="s">
        <v>79</v>
      </c>
      <c r="AY168" s="251" t="s">
        <v>155</v>
      </c>
    </row>
    <row r="169" s="2" customFormat="1" ht="37.8" customHeight="1">
      <c r="A169" s="38"/>
      <c r="B169" s="39"/>
      <c r="C169" s="212" t="s">
        <v>276</v>
      </c>
      <c r="D169" s="212" t="s">
        <v>158</v>
      </c>
      <c r="E169" s="213" t="s">
        <v>1092</v>
      </c>
      <c r="F169" s="214" t="s">
        <v>1093</v>
      </c>
      <c r="G169" s="215" t="s">
        <v>378</v>
      </c>
      <c r="H169" s="216">
        <v>96</v>
      </c>
      <c r="I169" s="217"/>
      <c r="J169" s="218">
        <f>ROUND(I169*H169,2)</f>
        <v>0</v>
      </c>
      <c r="K169" s="214" t="s">
        <v>162</v>
      </c>
      <c r="L169" s="44"/>
      <c r="M169" s="219" t="s">
        <v>19</v>
      </c>
      <c r="N169" s="220" t="s">
        <v>43</v>
      </c>
      <c r="O169" s="84"/>
      <c r="P169" s="221">
        <f>O169*H169</f>
        <v>0</v>
      </c>
      <c r="Q169" s="221">
        <v>0.1658</v>
      </c>
      <c r="R169" s="221">
        <f>Q169*H169</f>
        <v>15.9168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163</v>
      </c>
      <c r="AT169" s="223" t="s">
        <v>158</v>
      </c>
      <c r="AU169" s="223" t="s">
        <v>81</v>
      </c>
      <c r="AY169" s="17" t="s">
        <v>155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79</v>
      </c>
      <c r="BK169" s="224">
        <f>ROUND(I169*H169,2)</f>
        <v>0</v>
      </c>
      <c r="BL169" s="17" t="s">
        <v>163</v>
      </c>
      <c r="BM169" s="223" t="s">
        <v>1094</v>
      </c>
    </row>
    <row r="170" s="2" customFormat="1">
      <c r="A170" s="38"/>
      <c r="B170" s="39"/>
      <c r="C170" s="40"/>
      <c r="D170" s="225" t="s">
        <v>165</v>
      </c>
      <c r="E170" s="40"/>
      <c r="F170" s="226" t="s">
        <v>1095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165</v>
      </c>
      <c r="AU170" s="17" t="s">
        <v>81</v>
      </c>
    </row>
    <row r="171" s="13" customFormat="1">
      <c r="A171" s="13"/>
      <c r="B171" s="230"/>
      <c r="C171" s="231"/>
      <c r="D171" s="232" t="s">
        <v>167</v>
      </c>
      <c r="E171" s="233" t="s">
        <v>19</v>
      </c>
      <c r="F171" s="234" t="s">
        <v>1096</v>
      </c>
      <c r="G171" s="231"/>
      <c r="H171" s="233" t="s">
        <v>19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167</v>
      </c>
      <c r="AU171" s="240" t="s">
        <v>81</v>
      </c>
      <c r="AV171" s="13" t="s">
        <v>79</v>
      </c>
      <c r="AW171" s="13" t="s">
        <v>33</v>
      </c>
      <c r="AX171" s="13" t="s">
        <v>72</v>
      </c>
      <c r="AY171" s="240" t="s">
        <v>155</v>
      </c>
    </row>
    <row r="172" s="14" customFormat="1">
      <c r="A172" s="14"/>
      <c r="B172" s="241"/>
      <c r="C172" s="242"/>
      <c r="D172" s="232" t="s">
        <v>167</v>
      </c>
      <c r="E172" s="243" t="s">
        <v>19</v>
      </c>
      <c r="F172" s="244" t="s">
        <v>1097</v>
      </c>
      <c r="G172" s="242"/>
      <c r="H172" s="245">
        <v>96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167</v>
      </c>
      <c r="AU172" s="251" t="s">
        <v>81</v>
      </c>
      <c r="AV172" s="14" t="s">
        <v>81</v>
      </c>
      <c r="AW172" s="14" t="s">
        <v>33</v>
      </c>
      <c r="AX172" s="14" t="s">
        <v>79</v>
      </c>
      <c r="AY172" s="251" t="s">
        <v>155</v>
      </c>
    </row>
    <row r="173" s="2" customFormat="1" ht="37.8" customHeight="1">
      <c r="A173" s="38"/>
      <c r="B173" s="39"/>
      <c r="C173" s="212" t="s">
        <v>281</v>
      </c>
      <c r="D173" s="212" t="s">
        <v>158</v>
      </c>
      <c r="E173" s="213" t="s">
        <v>1098</v>
      </c>
      <c r="F173" s="214" t="s">
        <v>1099</v>
      </c>
      <c r="G173" s="215" t="s">
        <v>161</v>
      </c>
      <c r="H173" s="216">
        <v>1130.8800000000001</v>
      </c>
      <c r="I173" s="217"/>
      <c r="J173" s="218">
        <f>ROUND(I173*H173,2)</f>
        <v>0</v>
      </c>
      <c r="K173" s="214" t="s">
        <v>162</v>
      </c>
      <c r="L173" s="44"/>
      <c r="M173" s="219" t="s">
        <v>19</v>
      </c>
      <c r="N173" s="220" t="s">
        <v>43</v>
      </c>
      <c r="O173" s="84"/>
      <c r="P173" s="221">
        <f>O173*H173</f>
        <v>0</v>
      </c>
      <c r="Q173" s="221">
        <v>0.021000000000000001</v>
      </c>
      <c r="R173" s="221">
        <f>Q173*H173</f>
        <v>23.748480000000004</v>
      </c>
      <c r="S173" s="221">
        <v>0</v>
      </c>
      <c r="T173" s="22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163</v>
      </c>
      <c r="AT173" s="223" t="s">
        <v>158</v>
      </c>
      <c r="AU173" s="223" t="s">
        <v>81</v>
      </c>
      <c r="AY173" s="17" t="s">
        <v>155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79</v>
      </c>
      <c r="BK173" s="224">
        <f>ROUND(I173*H173,2)</f>
        <v>0</v>
      </c>
      <c r="BL173" s="17" t="s">
        <v>163</v>
      </c>
      <c r="BM173" s="223" t="s">
        <v>1100</v>
      </c>
    </row>
    <row r="174" s="2" customFormat="1">
      <c r="A174" s="38"/>
      <c r="B174" s="39"/>
      <c r="C174" s="40"/>
      <c r="D174" s="225" t="s">
        <v>165</v>
      </c>
      <c r="E174" s="40"/>
      <c r="F174" s="226" t="s">
        <v>1101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165</v>
      </c>
      <c r="AU174" s="17" t="s">
        <v>81</v>
      </c>
    </row>
    <row r="175" s="2" customFormat="1">
      <c r="A175" s="38"/>
      <c r="B175" s="39"/>
      <c r="C175" s="40"/>
      <c r="D175" s="232" t="s">
        <v>185</v>
      </c>
      <c r="E175" s="40"/>
      <c r="F175" s="263" t="s">
        <v>1102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185</v>
      </c>
      <c r="AU175" s="17" t="s">
        <v>81</v>
      </c>
    </row>
    <row r="176" s="13" customFormat="1">
      <c r="A176" s="13"/>
      <c r="B176" s="230"/>
      <c r="C176" s="231"/>
      <c r="D176" s="232" t="s">
        <v>167</v>
      </c>
      <c r="E176" s="233" t="s">
        <v>19</v>
      </c>
      <c r="F176" s="234" t="s">
        <v>1103</v>
      </c>
      <c r="G176" s="231"/>
      <c r="H176" s="233" t="s">
        <v>19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167</v>
      </c>
      <c r="AU176" s="240" t="s">
        <v>81</v>
      </c>
      <c r="AV176" s="13" t="s">
        <v>79</v>
      </c>
      <c r="AW176" s="13" t="s">
        <v>33</v>
      </c>
      <c r="AX176" s="13" t="s">
        <v>72</v>
      </c>
      <c r="AY176" s="240" t="s">
        <v>155</v>
      </c>
    </row>
    <row r="177" s="14" customFormat="1">
      <c r="A177" s="14"/>
      <c r="B177" s="241"/>
      <c r="C177" s="242"/>
      <c r="D177" s="232" t="s">
        <v>167</v>
      </c>
      <c r="E177" s="243" t="s">
        <v>19</v>
      </c>
      <c r="F177" s="244" t="s">
        <v>1104</v>
      </c>
      <c r="G177" s="242"/>
      <c r="H177" s="245">
        <v>449.27999999999997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167</v>
      </c>
      <c r="AU177" s="251" t="s">
        <v>81</v>
      </c>
      <c r="AV177" s="14" t="s">
        <v>81</v>
      </c>
      <c r="AW177" s="14" t="s">
        <v>33</v>
      </c>
      <c r="AX177" s="14" t="s">
        <v>72</v>
      </c>
      <c r="AY177" s="251" t="s">
        <v>155</v>
      </c>
    </row>
    <row r="178" s="14" customFormat="1">
      <c r="A178" s="14"/>
      <c r="B178" s="241"/>
      <c r="C178" s="242"/>
      <c r="D178" s="232" t="s">
        <v>167</v>
      </c>
      <c r="E178" s="243" t="s">
        <v>19</v>
      </c>
      <c r="F178" s="244" t="s">
        <v>1105</v>
      </c>
      <c r="G178" s="242"/>
      <c r="H178" s="245">
        <v>681.60000000000002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167</v>
      </c>
      <c r="AU178" s="251" t="s">
        <v>81</v>
      </c>
      <c r="AV178" s="14" t="s">
        <v>81</v>
      </c>
      <c r="AW178" s="14" t="s">
        <v>33</v>
      </c>
      <c r="AX178" s="14" t="s">
        <v>72</v>
      </c>
      <c r="AY178" s="251" t="s">
        <v>155</v>
      </c>
    </row>
    <row r="179" s="15" customFormat="1">
      <c r="A179" s="15"/>
      <c r="B179" s="252"/>
      <c r="C179" s="253"/>
      <c r="D179" s="232" t="s">
        <v>167</v>
      </c>
      <c r="E179" s="254" t="s">
        <v>19</v>
      </c>
      <c r="F179" s="255" t="s">
        <v>173</v>
      </c>
      <c r="G179" s="253"/>
      <c r="H179" s="256">
        <v>1130.8800000000001</v>
      </c>
      <c r="I179" s="257"/>
      <c r="J179" s="253"/>
      <c r="K179" s="253"/>
      <c r="L179" s="258"/>
      <c r="M179" s="259"/>
      <c r="N179" s="260"/>
      <c r="O179" s="260"/>
      <c r="P179" s="260"/>
      <c r="Q179" s="260"/>
      <c r="R179" s="260"/>
      <c r="S179" s="260"/>
      <c r="T179" s="26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2" t="s">
        <v>167</v>
      </c>
      <c r="AU179" s="262" t="s">
        <v>81</v>
      </c>
      <c r="AV179" s="15" t="s">
        <v>163</v>
      </c>
      <c r="AW179" s="15" t="s">
        <v>33</v>
      </c>
      <c r="AX179" s="15" t="s">
        <v>79</v>
      </c>
      <c r="AY179" s="262" t="s">
        <v>155</v>
      </c>
    </row>
    <row r="180" s="2" customFormat="1" ht="44.25" customHeight="1">
      <c r="A180" s="38"/>
      <c r="B180" s="39"/>
      <c r="C180" s="212" t="s">
        <v>287</v>
      </c>
      <c r="D180" s="212" t="s">
        <v>158</v>
      </c>
      <c r="E180" s="213" t="s">
        <v>1106</v>
      </c>
      <c r="F180" s="214" t="s">
        <v>1107</v>
      </c>
      <c r="G180" s="215" t="s">
        <v>161</v>
      </c>
      <c r="H180" s="216">
        <v>1130.8800000000001</v>
      </c>
      <c r="I180" s="217"/>
      <c r="J180" s="218">
        <f>ROUND(I180*H180,2)</f>
        <v>0</v>
      </c>
      <c r="K180" s="214" t="s">
        <v>162</v>
      </c>
      <c r="L180" s="44"/>
      <c r="M180" s="219" t="s">
        <v>19</v>
      </c>
      <c r="N180" s="220" t="s">
        <v>43</v>
      </c>
      <c r="O180" s="84"/>
      <c r="P180" s="221">
        <f>O180*H180</f>
        <v>0</v>
      </c>
      <c r="Q180" s="221">
        <v>0.010500000000000001</v>
      </c>
      <c r="R180" s="221">
        <f>Q180*H180</f>
        <v>11.874240000000002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163</v>
      </c>
      <c r="AT180" s="223" t="s">
        <v>158</v>
      </c>
      <c r="AU180" s="223" t="s">
        <v>81</v>
      </c>
      <c r="AY180" s="17" t="s">
        <v>155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79</v>
      </c>
      <c r="BK180" s="224">
        <f>ROUND(I180*H180,2)</f>
        <v>0</v>
      </c>
      <c r="BL180" s="17" t="s">
        <v>163</v>
      </c>
      <c r="BM180" s="223" t="s">
        <v>1108</v>
      </c>
    </row>
    <row r="181" s="2" customFormat="1">
      <c r="A181" s="38"/>
      <c r="B181" s="39"/>
      <c r="C181" s="40"/>
      <c r="D181" s="225" t="s">
        <v>165</v>
      </c>
      <c r="E181" s="40"/>
      <c r="F181" s="226" t="s">
        <v>1109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165</v>
      </c>
      <c r="AU181" s="17" t="s">
        <v>81</v>
      </c>
    </row>
    <row r="182" s="2" customFormat="1" ht="24.15" customHeight="1">
      <c r="A182" s="38"/>
      <c r="B182" s="39"/>
      <c r="C182" s="212" t="s">
        <v>292</v>
      </c>
      <c r="D182" s="212" t="s">
        <v>158</v>
      </c>
      <c r="E182" s="213" t="s">
        <v>1110</v>
      </c>
      <c r="F182" s="214" t="s">
        <v>1111</v>
      </c>
      <c r="G182" s="215" t="s">
        <v>161</v>
      </c>
      <c r="H182" s="216">
        <v>256.80000000000001</v>
      </c>
      <c r="I182" s="217"/>
      <c r="J182" s="218">
        <f>ROUND(I182*H182,2)</f>
        <v>0</v>
      </c>
      <c r="K182" s="214" t="s">
        <v>162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0.11</v>
      </c>
      <c r="R182" s="221">
        <f>Q182*H182</f>
        <v>28.248000000000001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163</v>
      </c>
      <c r="AT182" s="223" t="s">
        <v>158</v>
      </c>
      <c r="AU182" s="223" t="s">
        <v>81</v>
      </c>
      <c r="AY182" s="17" t="s">
        <v>155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79</v>
      </c>
      <c r="BK182" s="224">
        <f>ROUND(I182*H182,2)</f>
        <v>0</v>
      </c>
      <c r="BL182" s="17" t="s">
        <v>163</v>
      </c>
      <c r="BM182" s="223" t="s">
        <v>1112</v>
      </c>
    </row>
    <row r="183" s="2" customFormat="1">
      <c r="A183" s="38"/>
      <c r="B183" s="39"/>
      <c r="C183" s="40"/>
      <c r="D183" s="225" t="s">
        <v>165</v>
      </c>
      <c r="E183" s="40"/>
      <c r="F183" s="226" t="s">
        <v>1113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165</v>
      </c>
      <c r="AU183" s="17" t="s">
        <v>81</v>
      </c>
    </row>
    <row r="184" s="14" customFormat="1">
      <c r="A184" s="14"/>
      <c r="B184" s="241"/>
      <c r="C184" s="242"/>
      <c r="D184" s="232" t="s">
        <v>167</v>
      </c>
      <c r="E184" s="243" t="s">
        <v>19</v>
      </c>
      <c r="F184" s="244" t="s">
        <v>1049</v>
      </c>
      <c r="G184" s="242"/>
      <c r="H184" s="245">
        <v>256.80000000000001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167</v>
      </c>
      <c r="AU184" s="251" t="s">
        <v>81</v>
      </c>
      <c r="AV184" s="14" t="s">
        <v>81</v>
      </c>
      <c r="AW184" s="14" t="s">
        <v>33</v>
      </c>
      <c r="AX184" s="14" t="s">
        <v>79</v>
      </c>
      <c r="AY184" s="251" t="s">
        <v>155</v>
      </c>
    </row>
    <row r="185" s="2" customFormat="1" ht="37.8" customHeight="1">
      <c r="A185" s="38"/>
      <c r="B185" s="39"/>
      <c r="C185" s="212" t="s">
        <v>7</v>
      </c>
      <c r="D185" s="212" t="s">
        <v>158</v>
      </c>
      <c r="E185" s="213" t="s">
        <v>1114</v>
      </c>
      <c r="F185" s="214" t="s">
        <v>1115</v>
      </c>
      <c r="G185" s="215" t="s">
        <v>378</v>
      </c>
      <c r="H185" s="216">
        <v>96</v>
      </c>
      <c r="I185" s="217"/>
      <c r="J185" s="218">
        <f>ROUND(I185*H185,2)</f>
        <v>0</v>
      </c>
      <c r="K185" s="214" t="s">
        <v>162</v>
      </c>
      <c r="L185" s="44"/>
      <c r="M185" s="219" t="s">
        <v>19</v>
      </c>
      <c r="N185" s="220" t="s">
        <v>43</v>
      </c>
      <c r="O185" s="84"/>
      <c r="P185" s="221">
        <f>O185*H185</f>
        <v>0</v>
      </c>
      <c r="Q185" s="221">
        <v>0.056439999999999997</v>
      </c>
      <c r="R185" s="221">
        <f>Q185*H185</f>
        <v>5.4182399999999999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163</v>
      </c>
      <c r="AT185" s="223" t="s">
        <v>158</v>
      </c>
      <c r="AU185" s="223" t="s">
        <v>81</v>
      </c>
      <c r="AY185" s="17" t="s">
        <v>155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79</v>
      </c>
      <c r="BK185" s="224">
        <f>ROUND(I185*H185,2)</f>
        <v>0</v>
      </c>
      <c r="BL185" s="17" t="s">
        <v>163</v>
      </c>
      <c r="BM185" s="223" t="s">
        <v>1116</v>
      </c>
    </row>
    <row r="186" s="2" customFormat="1">
      <c r="A186" s="38"/>
      <c r="B186" s="39"/>
      <c r="C186" s="40"/>
      <c r="D186" s="225" t="s">
        <v>165</v>
      </c>
      <c r="E186" s="40"/>
      <c r="F186" s="226" t="s">
        <v>1117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165</v>
      </c>
      <c r="AU186" s="17" t="s">
        <v>81</v>
      </c>
    </row>
    <row r="187" s="14" customFormat="1">
      <c r="A187" s="14"/>
      <c r="B187" s="241"/>
      <c r="C187" s="242"/>
      <c r="D187" s="232" t="s">
        <v>167</v>
      </c>
      <c r="E187" s="243" t="s">
        <v>19</v>
      </c>
      <c r="F187" s="244" t="s">
        <v>1097</v>
      </c>
      <c r="G187" s="242"/>
      <c r="H187" s="245">
        <v>96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167</v>
      </c>
      <c r="AU187" s="251" t="s">
        <v>81</v>
      </c>
      <c r="AV187" s="14" t="s">
        <v>81</v>
      </c>
      <c r="AW187" s="14" t="s">
        <v>33</v>
      </c>
      <c r="AX187" s="14" t="s">
        <v>79</v>
      </c>
      <c r="AY187" s="251" t="s">
        <v>155</v>
      </c>
    </row>
    <row r="188" s="2" customFormat="1" ht="24.15" customHeight="1">
      <c r="A188" s="38"/>
      <c r="B188" s="39"/>
      <c r="C188" s="264" t="s">
        <v>303</v>
      </c>
      <c r="D188" s="264" t="s">
        <v>331</v>
      </c>
      <c r="E188" s="265" t="s">
        <v>1118</v>
      </c>
      <c r="F188" s="266" t="s">
        <v>1119</v>
      </c>
      <c r="G188" s="267" t="s">
        <v>378</v>
      </c>
      <c r="H188" s="268">
        <v>96</v>
      </c>
      <c r="I188" s="269"/>
      <c r="J188" s="270">
        <f>ROUND(I188*H188,2)</f>
        <v>0</v>
      </c>
      <c r="K188" s="266" t="s">
        <v>162</v>
      </c>
      <c r="L188" s="271"/>
      <c r="M188" s="272" t="s">
        <v>19</v>
      </c>
      <c r="N188" s="273" t="s">
        <v>43</v>
      </c>
      <c r="O188" s="84"/>
      <c r="P188" s="221">
        <f>O188*H188</f>
        <v>0</v>
      </c>
      <c r="Q188" s="221">
        <v>0.01201</v>
      </c>
      <c r="R188" s="221">
        <f>Q188*H188</f>
        <v>1.15296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218</v>
      </c>
      <c r="AT188" s="223" t="s">
        <v>331</v>
      </c>
      <c r="AU188" s="223" t="s">
        <v>81</v>
      </c>
      <c r="AY188" s="17" t="s">
        <v>155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79</v>
      </c>
      <c r="BK188" s="224">
        <f>ROUND(I188*H188,2)</f>
        <v>0</v>
      </c>
      <c r="BL188" s="17" t="s">
        <v>163</v>
      </c>
      <c r="BM188" s="223" t="s">
        <v>1120</v>
      </c>
    </row>
    <row r="189" s="12" customFormat="1" ht="22.8" customHeight="1">
      <c r="A189" s="12"/>
      <c r="B189" s="196"/>
      <c r="C189" s="197"/>
      <c r="D189" s="198" t="s">
        <v>71</v>
      </c>
      <c r="E189" s="210" t="s">
        <v>216</v>
      </c>
      <c r="F189" s="210" t="s">
        <v>217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SUM(P190:P253)</f>
        <v>0</v>
      </c>
      <c r="Q189" s="204"/>
      <c r="R189" s="205">
        <f>SUM(R190:R253)</f>
        <v>0.07065196</v>
      </c>
      <c r="S189" s="204"/>
      <c r="T189" s="206">
        <f>SUM(T190:T253)</f>
        <v>242.63005000000001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79</v>
      </c>
      <c r="AT189" s="208" t="s">
        <v>71</v>
      </c>
      <c r="AU189" s="208" t="s">
        <v>79</v>
      </c>
      <c r="AY189" s="207" t="s">
        <v>155</v>
      </c>
      <c r="BK189" s="209">
        <f>SUM(BK190:BK253)</f>
        <v>0</v>
      </c>
    </row>
    <row r="190" s="2" customFormat="1" ht="37.8" customHeight="1">
      <c r="A190" s="38"/>
      <c r="B190" s="39"/>
      <c r="C190" s="212" t="s">
        <v>310</v>
      </c>
      <c r="D190" s="212" t="s">
        <v>158</v>
      </c>
      <c r="E190" s="213" t="s">
        <v>219</v>
      </c>
      <c r="F190" s="214" t="s">
        <v>220</v>
      </c>
      <c r="G190" s="215" t="s">
        <v>161</v>
      </c>
      <c r="H190" s="216">
        <v>635.11199999999997</v>
      </c>
      <c r="I190" s="217"/>
      <c r="J190" s="218">
        <f>ROUND(I190*H190,2)</f>
        <v>0</v>
      </c>
      <c r="K190" s="214" t="s">
        <v>162</v>
      </c>
      <c r="L190" s="44"/>
      <c r="M190" s="219" t="s">
        <v>19</v>
      </c>
      <c r="N190" s="220" t="s">
        <v>43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163</v>
      </c>
      <c r="AT190" s="223" t="s">
        <v>158</v>
      </c>
      <c r="AU190" s="223" t="s">
        <v>81</v>
      </c>
      <c r="AY190" s="17" t="s">
        <v>155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79</v>
      </c>
      <c r="BK190" s="224">
        <f>ROUND(I190*H190,2)</f>
        <v>0</v>
      </c>
      <c r="BL190" s="17" t="s">
        <v>163</v>
      </c>
      <c r="BM190" s="223" t="s">
        <v>1121</v>
      </c>
    </row>
    <row r="191" s="2" customFormat="1">
      <c r="A191" s="38"/>
      <c r="B191" s="39"/>
      <c r="C191" s="40"/>
      <c r="D191" s="225" t="s">
        <v>165</v>
      </c>
      <c r="E191" s="40"/>
      <c r="F191" s="226" t="s">
        <v>222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165</v>
      </c>
      <c r="AU191" s="17" t="s">
        <v>81</v>
      </c>
    </row>
    <row r="192" s="14" customFormat="1">
      <c r="A192" s="14"/>
      <c r="B192" s="241"/>
      <c r="C192" s="242"/>
      <c r="D192" s="232" t="s">
        <v>167</v>
      </c>
      <c r="E192" s="243" t="s">
        <v>19</v>
      </c>
      <c r="F192" s="244" t="s">
        <v>1122</v>
      </c>
      <c r="G192" s="242"/>
      <c r="H192" s="245">
        <v>253.512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167</v>
      </c>
      <c r="AU192" s="251" t="s">
        <v>81</v>
      </c>
      <c r="AV192" s="14" t="s">
        <v>81</v>
      </c>
      <c r="AW192" s="14" t="s">
        <v>33</v>
      </c>
      <c r="AX192" s="14" t="s">
        <v>72</v>
      </c>
      <c r="AY192" s="251" t="s">
        <v>155</v>
      </c>
    </row>
    <row r="193" s="14" customFormat="1">
      <c r="A193" s="14"/>
      <c r="B193" s="241"/>
      <c r="C193" s="242"/>
      <c r="D193" s="232" t="s">
        <v>167</v>
      </c>
      <c r="E193" s="243" t="s">
        <v>19</v>
      </c>
      <c r="F193" s="244" t="s">
        <v>1123</v>
      </c>
      <c r="G193" s="242"/>
      <c r="H193" s="245">
        <v>381.60000000000002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167</v>
      </c>
      <c r="AU193" s="251" t="s">
        <v>81</v>
      </c>
      <c r="AV193" s="14" t="s">
        <v>81</v>
      </c>
      <c r="AW193" s="14" t="s">
        <v>33</v>
      </c>
      <c r="AX193" s="14" t="s">
        <v>72</v>
      </c>
      <c r="AY193" s="251" t="s">
        <v>155</v>
      </c>
    </row>
    <row r="194" s="15" customFormat="1">
      <c r="A194" s="15"/>
      <c r="B194" s="252"/>
      <c r="C194" s="253"/>
      <c r="D194" s="232" t="s">
        <v>167</v>
      </c>
      <c r="E194" s="254" t="s">
        <v>19</v>
      </c>
      <c r="F194" s="255" t="s">
        <v>173</v>
      </c>
      <c r="G194" s="253"/>
      <c r="H194" s="256">
        <v>635.11199999999997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2" t="s">
        <v>167</v>
      </c>
      <c r="AU194" s="262" t="s">
        <v>81</v>
      </c>
      <c r="AV194" s="15" t="s">
        <v>163</v>
      </c>
      <c r="AW194" s="15" t="s">
        <v>33</v>
      </c>
      <c r="AX194" s="15" t="s">
        <v>79</v>
      </c>
      <c r="AY194" s="262" t="s">
        <v>155</v>
      </c>
    </row>
    <row r="195" s="2" customFormat="1" ht="37.8" customHeight="1">
      <c r="A195" s="38"/>
      <c r="B195" s="39"/>
      <c r="C195" s="212" t="s">
        <v>319</v>
      </c>
      <c r="D195" s="212" t="s">
        <v>158</v>
      </c>
      <c r="E195" s="213" t="s">
        <v>225</v>
      </c>
      <c r="F195" s="214" t="s">
        <v>226</v>
      </c>
      <c r="G195" s="215" t="s">
        <v>161</v>
      </c>
      <c r="H195" s="216">
        <v>1766.299</v>
      </c>
      <c r="I195" s="217"/>
      <c r="J195" s="218">
        <f>ROUND(I195*H195,2)</f>
        <v>0</v>
      </c>
      <c r="K195" s="214" t="s">
        <v>162</v>
      </c>
      <c r="L195" s="44"/>
      <c r="M195" s="219" t="s">
        <v>19</v>
      </c>
      <c r="N195" s="220" t="s">
        <v>43</v>
      </c>
      <c r="O195" s="84"/>
      <c r="P195" s="221">
        <f>O195*H195</f>
        <v>0</v>
      </c>
      <c r="Q195" s="221">
        <v>4.0000000000000003E-05</v>
      </c>
      <c r="R195" s="221">
        <f>Q195*H195</f>
        <v>0.07065196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163</v>
      </c>
      <c r="AT195" s="223" t="s">
        <v>158</v>
      </c>
      <c r="AU195" s="223" t="s">
        <v>81</v>
      </c>
      <c r="AY195" s="17" t="s">
        <v>155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79</v>
      </c>
      <c r="BK195" s="224">
        <f>ROUND(I195*H195,2)</f>
        <v>0</v>
      </c>
      <c r="BL195" s="17" t="s">
        <v>163</v>
      </c>
      <c r="BM195" s="223" t="s">
        <v>1124</v>
      </c>
    </row>
    <row r="196" s="2" customFormat="1">
      <c r="A196" s="38"/>
      <c r="B196" s="39"/>
      <c r="C196" s="40"/>
      <c r="D196" s="225" t="s">
        <v>165</v>
      </c>
      <c r="E196" s="40"/>
      <c r="F196" s="226" t="s">
        <v>228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165</v>
      </c>
      <c r="AU196" s="17" t="s">
        <v>81</v>
      </c>
    </row>
    <row r="197" s="2" customFormat="1">
      <c r="A197" s="38"/>
      <c r="B197" s="39"/>
      <c r="C197" s="40"/>
      <c r="D197" s="232" t="s">
        <v>185</v>
      </c>
      <c r="E197" s="40"/>
      <c r="F197" s="263" t="s">
        <v>229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185</v>
      </c>
      <c r="AU197" s="17" t="s">
        <v>81</v>
      </c>
    </row>
    <row r="198" s="14" customFormat="1">
      <c r="A198" s="14"/>
      <c r="B198" s="241"/>
      <c r="C198" s="242"/>
      <c r="D198" s="232" t="s">
        <v>167</v>
      </c>
      <c r="E198" s="243" t="s">
        <v>19</v>
      </c>
      <c r="F198" s="244" t="s">
        <v>1122</v>
      </c>
      <c r="G198" s="242"/>
      <c r="H198" s="245">
        <v>253.512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167</v>
      </c>
      <c r="AU198" s="251" t="s">
        <v>81</v>
      </c>
      <c r="AV198" s="14" t="s">
        <v>81</v>
      </c>
      <c r="AW198" s="14" t="s">
        <v>33</v>
      </c>
      <c r="AX198" s="14" t="s">
        <v>72</v>
      </c>
      <c r="AY198" s="251" t="s">
        <v>155</v>
      </c>
    </row>
    <row r="199" s="14" customFormat="1">
      <c r="A199" s="14"/>
      <c r="B199" s="241"/>
      <c r="C199" s="242"/>
      <c r="D199" s="232" t="s">
        <v>167</v>
      </c>
      <c r="E199" s="243" t="s">
        <v>19</v>
      </c>
      <c r="F199" s="244" t="s">
        <v>1123</v>
      </c>
      <c r="G199" s="242"/>
      <c r="H199" s="245">
        <v>381.60000000000002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167</v>
      </c>
      <c r="AU199" s="251" t="s">
        <v>81</v>
      </c>
      <c r="AV199" s="14" t="s">
        <v>81</v>
      </c>
      <c r="AW199" s="14" t="s">
        <v>33</v>
      </c>
      <c r="AX199" s="14" t="s">
        <v>72</v>
      </c>
      <c r="AY199" s="251" t="s">
        <v>155</v>
      </c>
    </row>
    <row r="200" s="14" customFormat="1">
      <c r="A200" s="14"/>
      <c r="B200" s="241"/>
      <c r="C200" s="242"/>
      <c r="D200" s="232" t="s">
        <v>167</v>
      </c>
      <c r="E200" s="243" t="s">
        <v>19</v>
      </c>
      <c r="F200" s="244" t="s">
        <v>1125</v>
      </c>
      <c r="G200" s="242"/>
      <c r="H200" s="245">
        <v>1131.1869999999999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167</v>
      </c>
      <c r="AU200" s="251" t="s">
        <v>81</v>
      </c>
      <c r="AV200" s="14" t="s">
        <v>81</v>
      </c>
      <c r="AW200" s="14" t="s">
        <v>33</v>
      </c>
      <c r="AX200" s="14" t="s">
        <v>72</v>
      </c>
      <c r="AY200" s="251" t="s">
        <v>155</v>
      </c>
    </row>
    <row r="201" s="15" customFormat="1">
      <c r="A201" s="15"/>
      <c r="B201" s="252"/>
      <c r="C201" s="253"/>
      <c r="D201" s="232" t="s">
        <v>167</v>
      </c>
      <c r="E201" s="254" t="s">
        <v>19</v>
      </c>
      <c r="F201" s="255" t="s">
        <v>173</v>
      </c>
      <c r="G201" s="253"/>
      <c r="H201" s="256">
        <v>1766.299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167</v>
      </c>
      <c r="AU201" s="262" t="s">
        <v>81</v>
      </c>
      <c r="AV201" s="15" t="s">
        <v>163</v>
      </c>
      <c r="AW201" s="15" t="s">
        <v>33</v>
      </c>
      <c r="AX201" s="15" t="s">
        <v>79</v>
      </c>
      <c r="AY201" s="262" t="s">
        <v>155</v>
      </c>
    </row>
    <row r="202" s="2" customFormat="1" ht="24.15" customHeight="1">
      <c r="A202" s="38"/>
      <c r="B202" s="39"/>
      <c r="C202" s="212" t="s">
        <v>325</v>
      </c>
      <c r="D202" s="212" t="s">
        <v>158</v>
      </c>
      <c r="E202" s="213" t="s">
        <v>234</v>
      </c>
      <c r="F202" s="214" t="s">
        <v>235</v>
      </c>
      <c r="G202" s="215" t="s">
        <v>161</v>
      </c>
      <c r="H202" s="216">
        <v>267.86399999999998</v>
      </c>
      <c r="I202" s="217"/>
      <c r="J202" s="218">
        <f>ROUND(I202*H202,2)</f>
        <v>0</v>
      </c>
      <c r="K202" s="214" t="s">
        <v>162</v>
      </c>
      <c r="L202" s="44"/>
      <c r="M202" s="219" t="s">
        <v>19</v>
      </c>
      <c r="N202" s="220" t="s">
        <v>43</v>
      </c>
      <c r="O202" s="84"/>
      <c r="P202" s="221">
        <f>O202*H202</f>
        <v>0</v>
      </c>
      <c r="Q202" s="221">
        <v>0</v>
      </c>
      <c r="R202" s="221">
        <f>Q202*H202</f>
        <v>0</v>
      </c>
      <c r="S202" s="221">
        <v>0.128</v>
      </c>
      <c r="T202" s="222">
        <f>S202*H202</f>
        <v>34.286591999999999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163</v>
      </c>
      <c r="AT202" s="223" t="s">
        <v>158</v>
      </c>
      <c r="AU202" s="223" t="s">
        <v>81</v>
      </c>
      <c r="AY202" s="17" t="s">
        <v>155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79</v>
      </c>
      <c r="BK202" s="224">
        <f>ROUND(I202*H202,2)</f>
        <v>0</v>
      </c>
      <c r="BL202" s="17" t="s">
        <v>163</v>
      </c>
      <c r="BM202" s="223" t="s">
        <v>1126</v>
      </c>
    </row>
    <row r="203" s="2" customFormat="1">
      <c r="A203" s="38"/>
      <c r="B203" s="39"/>
      <c r="C203" s="40"/>
      <c r="D203" s="225" t="s">
        <v>165</v>
      </c>
      <c r="E203" s="40"/>
      <c r="F203" s="226" t="s">
        <v>237</v>
      </c>
      <c r="G203" s="40"/>
      <c r="H203" s="40"/>
      <c r="I203" s="227"/>
      <c r="J203" s="40"/>
      <c r="K203" s="40"/>
      <c r="L203" s="44"/>
      <c r="M203" s="228"/>
      <c r="N203" s="229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165</v>
      </c>
      <c r="AU203" s="17" t="s">
        <v>81</v>
      </c>
    </row>
    <row r="204" s="13" customFormat="1">
      <c r="A204" s="13"/>
      <c r="B204" s="230"/>
      <c r="C204" s="231"/>
      <c r="D204" s="232" t="s">
        <v>167</v>
      </c>
      <c r="E204" s="233" t="s">
        <v>19</v>
      </c>
      <c r="F204" s="234" t="s">
        <v>1127</v>
      </c>
      <c r="G204" s="231"/>
      <c r="H204" s="233" t="s">
        <v>19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167</v>
      </c>
      <c r="AU204" s="240" t="s">
        <v>81</v>
      </c>
      <c r="AV204" s="13" t="s">
        <v>79</v>
      </c>
      <c r="AW204" s="13" t="s">
        <v>33</v>
      </c>
      <c r="AX204" s="13" t="s">
        <v>72</v>
      </c>
      <c r="AY204" s="240" t="s">
        <v>155</v>
      </c>
    </row>
    <row r="205" s="14" customFormat="1">
      <c r="A205" s="14"/>
      <c r="B205" s="241"/>
      <c r="C205" s="242"/>
      <c r="D205" s="232" t="s">
        <v>167</v>
      </c>
      <c r="E205" s="243" t="s">
        <v>19</v>
      </c>
      <c r="F205" s="244" t="s">
        <v>1128</v>
      </c>
      <c r="G205" s="242"/>
      <c r="H205" s="245">
        <v>70.620000000000005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167</v>
      </c>
      <c r="AU205" s="251" t="s">
        <v>81</v>
      </c>
      <c r="AV205" s="14" t="s">
        <v>81</v>
      </c>
      <c r="AW205" s="14" t="s">
        <v>33</v>
      </c>
      <c r="AX205" s="14" t="s">
        <v>72</v>
      </c>
      <c r="AY205" s="251" t="s">
        <v>155</v>
      </c>
    </row>
    <row r="206" s="13" customFormat="1">
      <c r="A206" s="13"/>
      <c r="B206" s="230"/>
      <c r="C206" s="231"/>
      <c r="D206" s="232" t="s">
        <v>167</v>
      </c>
      <c r="E206" s="233" t="s">
        <v>19</v>
      </c>
      <c r="F206" s="234" t="s">
        <v>1129</v>
      </c>
      <c r="G206" s="231"/>
      <c r="H206" s="233" t="s">
        <v>19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167</v>
      </c>
      <c r="AU206" s="240" t="s">
        <v>81</v>
      </c>
      <c r="AV206" s="13" t="s">
        <v>79</v>
      </c>
      <c r="AW206" s="13" t="s">
        <v>33</v>
      </c>
      <c r="AX206" s="13" t="s">
        <v>72</v>
      </c>
      <c r="AY206" s="240" t="s">
        <v>155</v>
      </c>
    </row>
    <row r="207" s="14" customFormat="1">
      <c r="A207" s="14"/>
      <c r="B207" s="241"/>
      <c r="C207" s="242"/>
      <c r="D207" s="232" t="s">
        <v>167</v>
      </c>
      <c r="E207" s="243" t="s">
        <v>19</v>
      </c>
      <c r="F207" s="244" t="s">
        <v>1130</v>
      </c>
      <c r="G207" s="242"/>
      <c r="H207" s="245">
        <v>43.164000000000001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167</v>
      </c>
      <c r="AU207" s="251" t="s">
        <v>81</v>
      </c>
      <c r="AV207" s="14" t="s">
        <v>81</v>
      </c>
      <c r="AW207" s="14" t="s">
        <v>33</v>
      </c>
      <c r="AX207" s="14" t="s">
        <v>72</v>
      </c>
      <c r="AY207" s="251" t="s">
        <v>155</v>
      </c>
    </row>
    <row r="208" s="13" customFormat="1">
      <c r="A208" s="13"/>
      <c r="B208" s="230"/>
      <c r="C208" s="231"/>
      <c r="D208" s="232" t="s">
        <v>167</v>
      </c>
      <c r="E208" s="233" t="s">
        <v>19</v>
      </c>
      <c r="F208" s="234" t="s">
        <v>1131</v>
      </c>
      <c r="G208" s="231"/>
      <c r="H208" s="233" t="s">
        <v>19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167</v>
      </c>
      <c r="AU208" s="240" t="s">
        <v>81</v>
      </c>
      <c r="AV208" s="13" t="s">
        <v>79</v>
      </c>
      <c r="AW208" s="13" t="s">
        <v>33</v>
      </c>
      <c r="AX208" s="13" t="s">
        <v>72</v>
      </c>
      <c r="AY208" s="240" t="s">
        <v>155</v>
      </c>
    </row>
    <row r="209" s="14" customFormat="1">
      <c r="A209" s="14"/>
      <c r="B209" s="241"/>
      <c r="C209" s="242"/>
      <c r="D209" s="232" t="s">
        <v>167</v>
      </c>
      <c r="E209" s="243" t="s">
        <v>19</v>
      </c>
      <c r="F209" s="244" t="s">
        <v>1132</v>
      </c>
      <c r="G209" s="242"/>
      <c r="H209" s="245">
        <v>154.08000000000001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167</v>
      </c>
      <c r="AU209" s="251" t="s">
        <v>81</v>
      </c>
      <c r="AV209" s="14" t="s">
        <v>81</v>
      </c>
      <c r="AW209" s="14" t="s">
        <v>33</v>
      </c>
      <c r="AX209" s="14" t="s">
        <v>72</v>
      </c>
      <c r="AY209" s="251" t="s">
        <v>155</v>
      </c>
    </row>
    <row r="210" s="15" customFormat="1">
      <c r="A210" s="15"/>
      <c r="B210" s="252"/>
      <c r="C210" s="253"/>
      <c r="D210" s="232" t="s">
        <v>167</v>
      </c>
      <c r="E210" s="254" t="s">
        <v>19</v>
      </c>
      <c r="F210" s="255" t="s">
        <v>173</v>
      </c>
      <c r="G210" s="253"/>
      <c r="H210" s="256">
        <v>267.86399999999998</v>
      </c>
      <c r="I210" s="257"/>
      <c r="J210" s="253"/>
      <c r="K210" s="253"/>
      <c r="L210" s="258"/>
      <c r="M210" s="259"/>
      <c r="N210" s="260"/>
      <c r="O210" s="260"/>
      <c r="P210" s="260"/>
      <c r="Q210" s="260"/>
      <c r="R210" s="260"/>
      <c r="S210" s="260"/>
      <c r="T210" s="261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2" t="s">
        <v>167</v>
      </c>
      <c r="AU210" s="262" t="s">
        <v>81</v>
      </c>
      <c r="AV210" s="15" t="s">
        <v>163</v>
      </c>
      <c r="AW210" s="15" t="s">
        <v>33</v>
      </c>
      <c r="AX210" s="15" t="s">
        <v>79</v>
      </c>
      <c r="AY210" s="262" t="s">
        <v>155</v>
      </c>
    </row>
    <row r="211" s="2" customFormat="1" ht="37.8" customHeight="1">
      <c r="A211" s="38"/>
      <c r="B211" s="39"/>
      <c r="C211" s="212" t="s">
        <v>330</v>
      </c>
      <c r="D211" s="212" t="s">
        <v>158</v>
      </c>
      <c r="E211" s="213" t="s">
        <v>239</v>
      </c>
      <c r="F211" s="214" t="s">
        <v>240</v>
      </c>
      <c r="G211" s="215" t="s">
        <v>241</v>
      </c>
      <c r="H211" s="216">
        <v>4.0819999999999999</v>
      </c>
      <c r="I211" s="217"/>
      <c r="J211" s="218">
        <f>ROUND(I211*H211,2)</f>
        <v>0</v>
      </c>
      <c r="K211" s="214" t="s">
        <v>162</v>
      </c>
      <c r="L211" s="44"/>
      <c r="M211" s="219" t="s">
        <v>19</v>
      </c>
      <c r="N211" s="220" t="s">
        <v>43</v>
      </c>
      <c r="O211" s="84"/>
      <c r="P211" s="221">
        <f>O211*H211</f>
        <v>0</v>
      </c>
      <c r="Q211" s="221">
        <v>0</v>
      </c>
      <c r="R211" s="221">
        <f>Q211*H211</f>
        <v>0</v>
      </c>
      <c r="S211" s="221">
        <v>2.1000000000000001</v>
      </c>
      <c r="T211" s="222">
        <f>S211*H211</f>
        <v>8.5722000000000005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163</v>
      </c>
      <c r="AT211" s="223" t="s">
        <v>158</v>
      </c>
      <c r="AU211" s="223" t="s">
        <v>81</v>
      </c>
      <c r="AY211" s="17" t="s">
        <v>155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79</v>
      </c>
      <c r="BK211" s="224">
        <f>ROUND(I211*H211,2)</f>
        <v>0</v>
      </c>
      <c r="BL211" s="17" t="s">
        <v>163</v>
      </c>
      <c r="BM211" s="223" t="s">
        <v>1133</v>
      </c>
    </row>
    <row r="212" s="2" customFormat="1">
      <c r="A212" s="38"/>
      <c r="B212" s="39"/>
      <c r="C212" s="40"/>
      <c r="D212" s="225" t="s">
        <v>165</v>
      </c>
      <c r="E212" s="40"/>
      <c r="F212" s="226" t="s">
        <v>243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165</v>
      </c>
      <c r="AU212" s="17" t="s">
        <v>81</v>
      </c>
    </row>
    <row r="213" s="13" customFormat="1">
      <c r="A213" s="13"/>
      <c r="B213" s="230"/>
      <c r="C213" s="231"/>
      <c r="D213" s="232" t="s">
        <v>167</v>
      </c>
      <c r="E213" s="233" t="s">
        <v>19</v>
      </c>
      <c r="F213" s="234" t="s">
        <v>1134</v>
      </c>
      <c r="G213" s="231"/>
      <c r="H213" s="233" t="s">
        <v>19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167</v>
      </c>
      <c r="AU213" s="240" t="s">
        <v>81</v>
      </c>
      <c r="AV213" s="13" t="s">
        <v>79</v>
      </c>
      <c r="AW213" s="13" t="s">
        <v>33</v>
      </c>
      <c r="AX213" s="13" t="s">
        <v>72</v>
      </c>
      <c r="AY213" s="240" t="s">
        <v>155</v>
      </c>
    </row>
    <row r="214" s="14" customFormat="1">
      <c r="A214" s="14"/>
      <c r="B214" s="241"/>
      <c r="C214" s="242"/>
      <c r="D214" s="232" t="s">
        <v>167</v>
      </c>
      <c r="E214" s="243" t="s">
        <v>19</v>
      </c>
      <c r="F214" s="244" t="s">
        <v>1135</v>
      </c>
      <c r="G214" s="242"/>
      <c r="H214" s="245">
        <v>2.6829999999999998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167</v>
      </c>
      <c r="AU214" s="251" t="s">
        <v>81</v>
      </c>
      <c r="AV214" s="14" t="s">
        <v>81</v>
      </c>
      <c r="AW214" s="14" t="s">
        <v>33</v>
      </c>
      <c r="AX214" s="14" t="s">
        <v>72</v>
      </c>
      <c r="AY214" s="251" t="s">
        <v>155</v>
      </c>
    </row>
    <row r="215" s="14" customFormat="1">
      <c r="A215" s="14"/>
      <c r="B215" s="241"/>
      <c r="C215" s="242"/>
      <c r="D215" s="232" t="s">
        <v>167</v>
      </c>
      <c r="E215" s="243" t="s">
        <v>19</v>
      </c>
      <c r="F215" s="244" t="s">
        <v>1136</v>
      </c>
      <c r="G215" s="242"/>
      <c r="H215" s="245">
        <v>1.399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167</v>
      </c>
      <c r="AU215" s="251" t="s">
        <v>81</v>
      </c>
      <c r="AV215" s="14" t="s">
        <v>81</v>
      </c>
      <c r="AW215" s="14" t="s">
        <v>33</v>
      </c>
      <c r="AX215" s="14" t="s">
        <v>72</v>
      </c>
      <c r="AY215" s="251" t="s">
        <v>155</v>
      </c>
    </row>
    <row r="216" s="15" customFormat="1">
      <c r="A216" s="15"/>
      <c r="B216" s="252"/>
      <c r="C216" s="253"/>
      <c r="D216" s="232" t="s">
        <v>167</v>
      </c>
      <c r="E216" s="254" t="s">
        <v>19</v>
      </c>
      <c r="F216" s="255" t="s">
        <v>173</v>
      </c>
      <c r="G216" s="253"/>
      <c r="H216" s="256">
        <v>4.0819999999999999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2" t="s">
        <v>167</v>
      </c>
      <c r="AU216" s="262" t="s">
        <v>81</v>
      </c>
      <c r="AV216" s="15" t="s">
        <v>163</v>
      </c>
      <c r="AW216" s="15" t="s">
        <v>33</v>
      </c>
      <c r="AX216" s="15" t="s">
        <v>79</v>
      </c>
      <c r="AY216" s="262" t="s">
        <v>155</v>
      </c>
    </row>
    <row r="217" s="2" customFormat="1" ht="44.25" customHeight="1">
      <c r="A217" s="38"/>
      <c r="B217" s="39"/>
      <c r="C217" s="212" t="s">
        <v>337</v>
      </c>
      <c r="D217" s="212" t="s">
        <v>158</v>
      </c>
      <c r="E217" s="213" t="s">
        <v>1137</v>
      </c>
      <c r="F217" s="214" t="s">
        <v>1138</v>
      </c>
      <c r="G217" s="215" t="s">
        <v>161</v>
      </c>
      <c r="H217" s="216">
        <v>256.80000000000001</v>
      </c>
      <c r="I217" s="217"/>
      <c r="J217" s="218">
        <f>ROUND(I217*H217,2)</f>
        <v>0</v>
      </c>
      <c r="K217" s="214" t="s">
        <v>162</v>
      </c>
      <c r="L217" s="44"/>
      <c r="M217" s="219" t="s">
        <v>19</v>
      </c>
      <c r="N217" s="220" t="s">
        <v>43</v>
      </c>
      <c r="O217" s="84"/>
      <c r="P217" s="221">
        <f>O217*H217</f>
        <v>0</v>
      </c>
      <c r="Q217" s="221">
        <v>0</v>
      </c>
      <c r="R217" s="221">
        <f>Q217*H217</f>
        <v>0</v>
      </c>
      <c r="S217" s="221">
        <v>0.035000000000000003</v>
      </c>
      <c r="T217" s="222">
        <f>S217*H217</f>
        <v>8.9880000000000013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163</v>
      </c>
      <c r="AT217" s="223" t="s">
        <v>158</v>
      </c>
      <c r="AU217" s="223" t="s">
        <v>81</v>
      </c>
      <c r="AY217" s="17" t="s">
        <v>155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79</v>
      </c>
      <c r="BK217" s="224">
        <f>ROUND(I217*H217,2)</f>
        <v>0</v>
      </c>
      <c r="BL217" s="17" t="s">
        <v>163</v>
      </c>
      <c r="BM217" s="223" t="s">
        <v>1139</v>
      </c>
    </row>
    <row r="218" s="2" customFormat="1">
      <c r="A218" s="38"/>
      <c r="B218" s="39"/>
      <c r="C218" s="40"/>
      <c r="D218" s="225" t="s">
        <v>165</v>
      </c>
      <c r="E218" s="40"/>
      <c r="F218" s="226" t="s">
        <v>1140</v>
      </c>
      <c r="G218" s="40"/>
      <c r="H218" s="40"/>
      <c r="I218" s="227"/>
      <c r="J218" s="40"/>
      <c r="K218" s="40"/>
      <c r="L218" s="44"/>
      <c r="M218" s="228"/>
      <c r="N218" s="229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165</v>
      </c>
      <c r="AU218" s="17" t="s">
        <v>81</v>
      </c>
    </row>
    <row r="219" s="14" customFormat="1">
      <c r="A219" s="14"/>
      <c r="B219" s="241"/>
      <c r="C219" s="242"/>
      <c r="D219" s="232" t="s">
        <v>167</v>
      </c>
      <c r="E219" s="243" t="s">
        <v>19</v>
      </c>
      <c r="F219" s="244" t="s">
        <v>1049</v>
      </c>
      <c r="G219" s="242"/>
      <c r="H219" s="245">
        <v>256.80000000000001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1" t="s">
        <v>167</v>
      </c>
      <c r="AU219" s="251" t="s">
        <v>81</v>
      </c>
      <c r="AV219" s="14" t="s">
        <v>81</v>
      </c>
      <c r="AW219" s="14" t="s">
        <v>33</v>
      </c>
      <c r="AX219" s="14" t="s">
        <v>79</v>
      </c>
      <c r="AY219" s="251" t="s">
        <v>155</v>
      </c>
    </row>
    <row r="220" s="2" customFormat="1" ht="49.05" customHeight="1">
      <c r="A220" s="38"/>
      <c r="B220" s="39"/>
      <c r="C220" s="212" t="s">
        <v>345</v>
      </c>
      <c r="D220" s="212" t="s">
        <v>158</v>
      </c>
      <c r="E220" s="213" t="s">
        <v>1141</v>
      </c>
      <c r="F220" s="214" t="s">
        <v>1142</v>
      </c>
      <c r="G220" s="215" t="s">
        <v>161</v>
      </c>
      <c r="H220" s="216">
        <v>256.80000000000001</v>
      </c>
      <c r="I220" s="217"/>
      <c r="J220" s="218">
        <f>ROUND(I220*H220,2)</f>
        <v>0</v>
      </c>
      <c r="K220" s="214" t="s">
        <v>162</v>
      </c>
      <c r="L220" s="44"/>
      <c r="M220" s="219" t="s">
        <v>19</v>
      </c>
      <c r="N220" s="220" t="s">
        <v>43</v>
      </c>
      <c r="O220" s="84"/>
      <c r="P220" s="221">
        <f>O220*H220</f>
        <v>0</v>
      </c>
      <c r="Q220" s="221">
        <v>0</v>
      </c>
      <c r="R220" s="221">
        <f>Q220*H220</f>
        <v>0</v>
      </c>
      <c r="S220" s="221">
        <v>0.089999999999999997</v>
      </c>
      <c r="T220" s="222">
        <f>S220*H220</f>
        <v>23.112000000000002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163</v>
      </c>
      <c r="AT220" s="223" t="s">
        <v>158</v>
      </c>
      <c r="AU220" s="223" t="s">
        <v>81</v>
      </c>
      <c r="AY220" s="17" t="s">
        <v>155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79</v>
      </c>
      <c r="BK220" s="224">
        <f>ROUND(I220*H220,2)</f>
        <v>0</v>
      </c>
      <c r="BL220" s="17" t="s">
        <v>163</v>
      </c>
      <c r="BM220" s="223" t="s">
        <v>1143</v>
      </c>
    </row>
    <row r="221" s="2" customFormat="1">
      <c r="A221" s="38"/>
      <c r="B221" s="39"/>
      <c r="C221" s="40"/>
      <c r="D221" s="225" t="s">
        <v>165</v>
      </c>
      <c r="E221" s="40"/>
      <c r="F221" s="226" t="s">
        <v>1144</v>
      </c>
      <c r="G221" s="40"/>
      <c r="H221" s="40"/>
      <c r="I221" s="227"/>
      <c r="J221" s="40"/>
      <c r="K221" s="40"/>
      <c r="L221" s="44"/>
      <c r="M221" s="228"/>
      <c r="N221" s="229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165</v>
      </c>
      <c r="AU221" s="17" t="s">
        <v>81</v>
      </c>
    </row>
    <row r="222" s="13" customFormat="1">
      <c r="A222" s="13"/>
      <c r="B222" s="230"/>
      <c r="C222" s="231"/>
      <c r="D222" s="232" t="s">
        <v>167</v>
      </c>
      <c r="E222" s="233" t="s">
        <v>19</v>
      </c>
      <c r="F222" s="234" t="s">
        <v>1145</v>
      </c>
      <c r="G222" s="231"/>
      <c r="H222" s="233" t="s">
        <v>19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167</v>
      </c>
      <c r="AU222" s="240" t="s">
        <v>81</v>
      </c>
      <c r="AV222" s="13" t="s">
        <v>79</v>
      </c>
      <c r="AW222" s="13" t="s">
        <v>33</v>
      </c>
      <c r="AX222" s="13" t="s">
        <v>72</v>
      </c>
      <c r="AY222" s="240" t="s">
        <v>155</v>
      </c>
    </row>
    <row r="223" s="14" customFormat="1">
      <c r="A223" s="14"/>
      <c r="B223" s="241"/>
      <c r="C223" s="242"/>
      <c r="D223" s="232" t="s">
        <v>167</v>
      </c>
      <c r="E223" s="243" t="s">
        <v>19</v>
      </c>
      <c r="F223" s="244" t="s">
        <v>1049</v>
      </c>
      <c r="G223" s="242"/>
      <c r="H223" s="245">
        <v>256.80000000000001</v>
      </c>
      <c r="I223" s="246"/>
      <c r="J223" s="242"/>
      <c r="K223" s="242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167</v>
      </c>
      <c r="AU223" s="251" t="s">
        <v>81</v>
      </c>
      <c r="AV223" s="14" t="s">
        <v>81</v>
      </c>
      <c r="AW223" s="14" t="s">
        <v>33</v>
      </c>
      <c r="AX223" s="14" t="s">
        <v>79</v>
      </c>
      <c r="AY223" s="251" t="s">
        <v>155</v>
      </c>
    </row>
    <row r="224" s="2" customFormat="1" ht="37.8" customHeight="1">
      <c r="A224" s="38"/>
      <c r="B224" s="39"/>
      <c r="C224" s="212" t="s">
        <v>352</v>
      </c>
      <c r="D224" s="212" t="s">
        <v>158</v>
      </c>
      <c r="E224" s="213" t="s">
        <v>1146</v>
      </c>
      <c r="F224" s="214" t="s">
        <v>1147</v>
      </c>
      <c r="G224" s="215" t="s">
        <v>161</v>
      </c>
      <c r="H224" s="216">
        <v>71.150000000000006</v>
      </c>
      <c r="I224" s="217"/>
      <c r="J224" s="218">
        <f>ROUND(I224*H224,2)</f>
        <v>0</v>
      </c>
      <c r="K224" s="214" t="s">
        <v>162</v>
      </c>
      <c r="L224" s="44"/>
      <c r="M224" s="219" t="s">
        <v>19</v>
      </c>
      <c r="N224" s="220" t="s">
        <v>43</v>
      </c>
      <c r="O224" s="84"/>
      <c r="P224" s="221">
        <f>O224*H224</f>
        <v>0</v>
      </c>
      <c r="Q224" s="221">
        <v>0</v>
      </c>
      <c r="R224" s="221">
        <f>Q224*H224</f>
        <v>0</v>
      </c>
      <c r="S224" s="221">
        <v>0.037999999999999999</v>
      </c>
      <c r="T224" s="222">
        <f>S224*H224</f>
        <v>2.7037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163</v>
      </c>
      <c r="AT224" s="223" t="s">
        <v>158</v>
      </c>
      <c r="AU224" s="223" t="s">
        <v>81</v>
      </c>
      <c r="AY224" s="17" t="s">
        <v>155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79</v>
      </c>
      <c r="BK224" s="224">
        <f>ROUND(I224*H224,2)</f>
        <v>0</v>
      </c>
      <c r="BL224" s="17" t="s">
        <v>163</v>
      </c>
      <c r="BM224" s="223" t="s">
        <v>1148</v>
      </c>
    </row>
    <row r="225" s="2" customFormat="1">
      <c r="A225" s="38"/>
      <c r="B225" s="39"/>
      <c r="C225" s="40"/>
      <c r="D225" s="225" t="s">
        <v>165</v>
      </c>
      <c r="E225" s="40"/>
      <c r="F225" s="226" t="s">
        <v>1149</v>
      </c>
      <c r="G225" s="40"/>
      <c r="H225" s="40"/>
      <c r="I225" s="227"/>
      <c r="J225" s="40"/>
      <c r="K225" s="40"/>
      <c r="L225" s="44"/>
      <c r="M225" s="228"/>
      <c r="N225" s="229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165</v>
      </c>
      <c r="AU225" s="17" t="s">
        <v>81</v>
      </c>
    </row>
    <row r="226" s="13" customFormat="1">
      <c r="A226" s="13"/>
      <c r="B226" s="230"/>
      <c r="C226" s="231"/>
      <c r="D226" s="232" t="s">
        <v>167</v>
      </c>
      <c r="E226" s="233" t="s">
        <v>19</v>
      </c>
      <c r="F226" s="234" t="s">
        <v>1150</v>
      </c>
      <c r="G226" s="231"/>
      <c r="H226" s="233" t="s">
        <v>19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167</v>
      </c>
      <c r="AU226" s="240" t="s">
        <v>81</v>
      </c>
      <c r="AV226" s="13" t="s">
        <v>79</v>
      </c>
      <c r="AW226" s="13" t="s">
        <v>33</v>
      </c>
      <c r="AX226" s="13" t="s">
        <v>72</v>
      </c>
      <c r="AY226" s="240" t="s">
        <v>155</v>
      </c>
    </row>
    <row r="227" s="14" customFormat="1">
      <c r="A227" s="14"/>
      <c r="B227" s="241"/>
      <c r="C227" s="242"/>
      <c r="D227" s="232" t="s">
        <v>167</v>
      </c>
      <c r="E227" s="243" t="s">
        <v>19</v>
      </c>
      <c r="F227" s="244" t="s">
        <v>1151</v>
      </c>
      <c r="G227" s="242"/>
      <c r="H227" s="245">
        <v>71.150000000000006</v>
      </c>
      <c r="I227" s="246"/>
      <c r="J227" s="242"/>
      <c r="K227" s="242"/>
      <c r="L227" s="247"/>
      <c r="M227" s="248"/>
      <c r="N227" s="249"/>
      <c r="O227" s="249"/>
      <c r="P227" s="249"/>
      <c r="Q227" s="249"/>
      <c r="R227" s="249"/>
      <c r="S227" s="249"/>
      <c r="T227" s="25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1" t="s">
        <v>167</v>
      </c>
      <c r="AU227" s="251" t="s">
        <v>81</v>
      </c>
      <c r="AV227" s="14" t="s">
        <v>81</v>
      </c>
      <c r="AW227" s="14" t="s">
        <v>33</v>
      </c>
      <c r="AX227" s="14" t="s">
        <v>79</v>
      </c>
      <c r="AY227" s="251" t="s">
        <v>155</v>
      </c>
    </row>
    <row r="228" s="2" customFormat="1" ht="49.05" customHeight="1">
      <c r="A228" s="38"/>
      <c r="B228" s="39"/>
      <c r="C228" s="212" t="s">
        <v>358</v>
      </c>
      <c r="D228" s="212" t="s">
        <v>158</v>
      </c>
      <c r="E228" s="213" t="s">
        <v>1152</v>
      </c>
      <c r="F228" s="214" t="s">
        <v>1153</v>
      </c>
      <c r="G228" s="215" t="s">
        <v>161</v>
      </c>
      <c r="H228" s="216">
        <v>149.58600000000001</v>
      </c>
      <c r="I228" s="217"/>
      <c r="J228" s="218">
        <f>ROUND(I228*H228,2)</f>
        <v>0</v>
      </c>
      <c r="K228" s="214" t="s">
        <v>162</v>
      </c>
      <c r="L228" s="44"/>
      <c r="M228" s="219" t="s">
        <v>19</v>
      </c>
      <c r="N228" s="220" t="s">
        <v>43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0.183</v>
      </c>
      <c r="T228" s="222">
        <f>S228*H228</f>
        <v>27.374238000000002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163</v>
      </c>
      <c r="AT228" s="223" t="s">
        <v>158</v>
      </c>
      <c r="AU228" s="223" t="s">
        <v>81</v>
      </c>
      <c r="AY228" s="17" t="s">
        <v>155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79</v>
      </c>
      <c r="BK228" s="224">
        <f>ROUND(I228*H228,2)</f>
        <v>0</v>
      </c>
      <c r="BL228" s="17" t="s">
        <v>163</v>
      </c>
      <c r="BM228" s="223" t="s">
        <v>1154</v>
      </c>
    </row>
    <row r="229" s="2" customFormat="1">
      <c r="A229" s="38"/>
      <c r="B229" s="39"/>
      <c r="C229" s="40"/>
      <c r="D229" s="225" t="s">
        <v>165</v>
      </c>
      <c r="E229" s="40"/>
      <c r="F229" s="226" t="s">
        <v>1155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165</v>
      </c>
      <c r="AU229" s="17" t="s">
        <v>81</v>
      </c>
    </row>
    <row r="230" s="13" customFormat="1">
      <c r="A230" s="13"/>
      <c r="B230" s="230"/>
      <c r="C230" s="231"/>
      <c r="D230" s="232" t="s">
        <v>167</v>
      </c>
      <c r="E230" s="233" t="s">
        <v>19</v>
      </c>
      <c r="F230" s="234" t="s">
        <v>1156</v>
      </c>
      <c r="G230" s="231"/>
      <c r="H230" s="233" t="s">
        <v>19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167</v>
      </c>
      <c r="AU230" s="240" t="s">
        <v>81</v>
      </c>
      <c r="AV230" s="13" t="s">
        <v>79</v>
      </c>
      <c r="AW230" s="13" t="s">
        <v>33</v>
      </c>
      <c r="AX230" s="13" t="s">
        <v>72</v>
      </c>
      <c r="AY230" s="240" t="s">
        <v>155</v>
      </c>
    </row>
    <row r="231" s="14" customFormat="1">
      <c r="A231" s="14"/>
      <c r="B231" s="241"/>
      <c r="C231" s="242"/>
      <c r="D231" s="232" t="s">
        <v>167</v>
      </c>
      <c r="E231" s="243" t="s">
        <v>19</v>
      </c>
      <c r="F231" s="244" t="s">
        <v>1029</v>
      </c>
      <c r="G231" s="242"/>
      <c r="H231" s="245">
        <v>149.58600000000001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167</v>
      </c>
      <c r="AU231" s="251" t="s">
        <v>81</v>
      </c>
      <c r="AV231" s="14" t="s">
        <v>81</v>
      </c>
      <c r="AW231" s="14" t="s">
        <v>33</v>
      </c>
      <c r="AX231" s="14" t="s">
        <v>79</v>
      </c>
      <c r="AY231" s="251" t="s">
        <v>155</v>
      </c>
    </row>
    <row r="232" s="2" customFormat="1" ht="37.8" customHeight="1">
      <c r="A232" s="38"/>
      <c r="B232" s="39"/>
      <c r="C232" s="212" t="s">
        <v>363</v>
      </c>
      <c r="D232" s="212" t="s">
        <v>158</v>
      </c>
      <c r="E232" s="213" t="s">
        <v>1157</v>
      </c>
      <c r="F232" s="214" t="s">
        <v>1158</v>
      </c>
      <c r="G232" s="215" t="s">
        <v>161</v>
      </c>
      <c r="H232" s="216">
        <v>170.208</v>
      </c>
      <c r="I232" s="217"/>
      <c r="J232" s="218">
        <f>ROUND(I232*H232,2)</f>
        <v>0</v>
      </c>
      <c r="K232" s="214" t="s">
        <v>162</v>
      </c>
      <c r="L232" s="44"/>
      <c r="M232" s="219" t="s">
        <v>19</v>
      </c>
      <c r="N232" s="220" t="s">
        <v>43</v>
      </c>
      <c r="O232" s="84"/>
      <c r="P232" s="221">
        <f>O232*H232</f>
        <v>0</v>
      </c>
      <c r="Q232" s="221">
        <v>0</v>
      </c>
      <c r="R232" s="221">
        <f>Q232*H232</f>
        <v>0</v>
      </c>
      <c r="S232" s="221">
        <v>0.075999999999999998</v>
      </c>
      <c r="T232" s="222">
        <f>S232*H232</f>
        <v>12.935808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163</v>
      </c>
      <c r="AT232" s="223" t="s">
        <v>158</v>
      </c>
      <c r="AU232" s="223" t="s">
        <v>81</v>
      </c>
      <c r="AY232" s="17" t="s">
        <v>155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79</v>
      </c>
      <c r="BK232" s="224">
        <f>ROUND(I232*H232,2)</f>
        <v>0</v>
      </c>
      <c r="BL232" s="17" t="s">
        <v>163</v>
      </c>
      <c r="BM232" s="223" t="s">
        <v>1159</v>
      </c>
    </row>
    <row r="233" s="2" customFormat="1">
      <c r="A233" s="38"/>
      <c r="B233" s="39"/>
      <c r="C233" s="40"/>
      <c r="D233" s="225" t="s">
        <v>165</v>
      </c>
      <c r="E233" s="40"/>
      <c r="F233" s="226" t="s">
        <v>1160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165</v>
      </c>
      <c r="AU233" s="17" t="s">
        <v>81</v>
      </c>
    </row>
    <row r="234" s="14" customFormat="1">
      <c r="A234" s="14"/>
      <c r="B234" s="241"/>
      <c r="C234" s="242"/>
      <c r="D234" s="232" t="s">
        <v>167</v>
      </c>
      <c r="E234" s="243" t="s">
        <v>19</v>
      </c>
      <c r="F234" s="244" t="s">
        <v>1161</v>
      </c>
      <c r="G234" s="242"/>
      <c r="H234" s="245">
        <v>170.208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167</v>
      </c>
      <c r="AU234" s="251" t="s">
        <v>81</v>
      </c>
      <c r="AV234" s="14" t="s">
        <v>81</v>
      </c>
      <c r="AW234" s="14" t="s">
        <v>33</v>
      </c>
      <c r="AX234" s="14" t="s">
        <v>79</v>
      </c>
      <c r="AY234" s="251" t="s">
        <v>155</v>
      </c>
    </row>
    <row r="235" s="2" customFormat="1" ht="33" customHeight="1">
      <c r="A235" s="38"/>
      <c r="B235" s="39"/>
      <c r="C235" s="212" t="s">
        <v>334</v>
      </c>
      <c r="D235" s="212" t="s">
        <v>158</v>
      </c>
      <c r="E235" s="213" t="s">
        <v>1162</v>
      </c>
      <c r="F235" s="214" t="s">
        <v>1163</v>
      </c>
      <c r="G235" s="215" t="s">
        <v>161</v>
      </c>
      <c r="H235" s="216">
        <v>256.80000000000001</v>
      </c>
      <c r="I235" s="217"/>
      <c r="J235" s="218">
        <f>ROUND(I235*H235,2)</f>
        <v>0</v>
      </c>
      <c r="K235" s="214" t="s">
        <v>162</v>
      </c>
      <c r="L235" s="44"/>
      <c r="M235" s="219" t="s">
        <v>19</v>
      </c>
      <c r="N235" s="220" t="s">
        <v>43</v>
      </c>
      <c r="O235" s="84"/>
      <c r="P235" s="221">
        <f>O235*H235</f>
        <v>0</v>
      </c>
      <c r="Q235" s="221">
        <v>0</v>
      </c>
      <c r="R235" s="221">
        <f>Q235*H235</f>
        <v>0</v>
      </c>
      <c r="S235" s="221">
        <v>0.01</v>
      </c>
      <c r="T235" s="222">
        <f>S235*H235</f>
        <v>2.5680000000000001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163</v>
      </c>
      <c r="AT235" s="223" t="s">
        <v>158</v>
      </c>
      <c r="AU235" s="223" t="s">
        <v>81</v>
      </c>
      <c r="AY235" s="17" t="s">
        <v>155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79</v>
      </c>
      <c r="BK235" s="224">
        <f>ROUND(I235*H235,2)</f>
        <v>0</v>
      </c>
      <c r="BL235" s="17" t="s">
        <v>163</v>
      </c>
      <c r="BM235" s="223" t="s">
        <v>1164</v>
      </c>
    </row>
    <row r="236" s="2" customFormat="1">
      <c r="A236" s="38"/>
      <c r="B236" s="39"/>
      <c r="C236" s="40"/>
      <c r="D236" s="225" t="s">
        <v>165</v>
      </c>
      <c r="E236" s="40"/>
      <c r="F236" s="226" t="s">
        <v>1165</v>
      </c>
      <c r="G236" s="40"/>
      <c r="H236" s="40"/>
      <c r="I236" s="227"/>
      <c r="J236" s="40"/>
      <c r="K236" s="40"/>
      <c r="L236" s="44"/>
      <c r="M236" s="228"/>
      <c r="N236" s="229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165</v>
      </c>
      <c r="AU236" s="17" t="s">
        <v>81</v>
      </c>
    </row>
    <row r="237" s="14" customFormat="1">
      <c r="A237" s="14"/>
      <c r="B237" s="241"/>
      <c r="C237" s="242"/>
      <c r="D237" s="232" t="s">
        <v>167</v>
      </c>
      <c r="E237" s="243" t="s">
        <v>19</v>
      </c>
      <c r="F237" s="244" t="s">
        <v>1049</v>
      </c>
      <c r="G237" s="242"/>
      <c r="H237" s="245">
        <v>256.80000000000001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167</v>
      </c>
      <c r="AU237" s="251" t="s">
        <v>81</v>
      </c>
      <c r="AV237" s="14" t="s">
        <v>81</v>
      </c>
      <c r="AW237" s="14" t="s">
        <v>33</v>
      </c>
      <c r="AX237" s="14" t="s">
        <v>79</v>
      </c>
      <c r="AY237" s="251" t="s">
        <v>155</v>
      </c>
    </row>
    <row r="238" s="2" customFormat="1" ht="44.25" customHeight="1">
      <c r="A238" s="38"/>
      <c r="B238" s="39"/>
      <c r="C238" s="212" t="s">
        <v>375</v>
      </c>
      <c r="D238" s="212" t="s">
        <v>158</v>
      </c>
      <c r="E238" s="213" t="s">
        <v>1166</v>
      </c>
      <c r="F238" s="214" t="s">
        <v>1167</v>
      </c>
      <c r="G238" s="215" t="s">
        <v>161</v>
      </c>
      <c r="H238" s="216">
        <v>1300.9079999999999</v>
      </c>
      <c r="I238" s="217"/>
      <c r="J238" s="218">
        <f>ROUND(I238*H238,2)</f>
        <v>0</v>
      </c>
      <c r="K238" s="214" t="s">
        <v>162</v>
      </c>
      <c r="L238" s="44"/>
      <c r="M238" s="219" t="s">
        <v>19</v>
      </c>
      <c r="N238" s="220" t="s">
        <v>43</v>
      </c>
      <c r="O238" s="84"/>
      <c r="P238" s="221">
        <f>O238*H238</f>
        <v>0</v>
      </c>
      <c r="Q238" s="221">
        <v>0</v>
      </c>
      <c r="R238" s="221">
        <f>Q238*H238</f>
        <v>0</v>
      </c>
      <c r="S238" s="221">
        <v>0.045999999999999999</v>
      </c>
      <c r="T238" s="222">
        <f>S238*H238</f>
        <v>59.841767999999995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163</v>
      </c>
      <c r="AT238" s="223" t="s">
        <v>158</v>
      </c>
      <c r="AU238" s="223" t="s">
        <v>81</v>
      </c>
      <c r="AY238" s="17" t="s">
        <v>155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79</v>
      </c>
      <c r="BK238" s="224">
        <f>ROUND(I238*H238,2)</f>
        <v>0</v>
      </c>
      <c r="BL238" s="17" t="s">
        <v>163</v>
      </c>
      <c r="BM238" s="223" t="s">
        <v>1168</v>
      </c>
    </row>
    <row r="239" s="2" customFormat="1">
      <c r="A239" s="38"/>
      <c r="B239" s="39"/>
      <c r="C239" s="40"/>
      <c r="D239" s="225" t="s">
        <v>165</v>
      </c>
      <c r="E239" s="40"/>
      <c r="F239" s="226" t="s">
        <v>1169</v>
      </c>
      <c r="G239" s="40"/>
      <c r="H239" s="40"/>
      <c r="I239" s="227"/>
      <c r="J239" s="40"/>
      <c r="K239" s="40"/>
      <c r="L239" s="44"/>
      <c r="M239" s="228"/>
      <c r="N239" s="229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165</v>
      </c>
      <c r="AU239" s="17" t="s">
        <v>81</v>
      </c>
    </row>
    <row r="240" s="14" customFormat="1">
      <c r="A240" s="14"/>
      <c r="B240" s="241"/>
      <c r="C240" s="242"/>
      <c r="D240" s="232" t="s">
        <v>167</v>
      </c>
      <c r="E240" s="243" t="s">
        <v>19</v>
      </c>
      <c r="F240" s="244" t="s">
        <v>1170</v>
      </c>
      <c r="G240" s="242"/>
      <c r="H240" s="245">
        <v>803.05200000000002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167</v>
      </c>
      <c r="AU240" s="251" t="s">
        <v>81</v>
      </c>
      <c r="AV240" s="14" t="s">
        <v>81</v>
      </c>
      <c r="AW240" s="14" t="s">
        <v>33</v>
      </c>
      <c r="AX240" s="14" t="s">
        <v>72</v>
      </c>
      <c r="AY240" s="251" t="s">
        <v>155</v>
      </c>
    </row>
    <row r="241" s="14" customFormat="1">
      <c r="A241" s="14"/>
      <c r="B241" s="241"/>
      <c r="C241" s="242"/>
      <c r="D241" s="232" t="s">
        <v>167</v>
      </c>
      <c r="E241" s="243" t="s">
        <v>19</v>
      </c>
      <c r="F241" s="244" t="s">
        <v>1171</v>
      </c>
      <c r="G241" s="242"/>
      <c r="H241" s="245">
        <v>1173.6479999999999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167</v>
      </c>
      <c r="AU241" s="251" t="s">
        <v>81</v>
      </c>
      <c r="AV241" s="14" t="s">
        <v>81</v>
      </c>
      <c r="AW241" s="14" t="s">
        <v>33</v>
      </c>
      <c r="AX241" s="14" t="s">
        <v>72</v>
      </c>
      <c r="AY241" s="251" t="s">
        <v>155</v>
      </c>
    </row>
    <row r="242" s="14" customFormat="1">
      <c r="A242" s="14"/>
      <c r="B242" s="241"/>
      <c r="C242" s="242"/>
      <c r="D242" s="232" t="s">
        <v>167</v>
      </c>
      <c r="E242" s="243" t="s">
        <v>19</v>
      </c>
      <c r="F242" s="244" t="s">
        <v>1172</v>
      </c>
      <c r="G242" s="242"/>
      <c r="H242" s="245">
        <v>-316.512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167</v>
      </c>
      <c r="AU242" s="251" t="s">
        <v>81</v>
      </c>
      <c r="AV242" s="14" t="s">
        <v>81</v>
      </c>
      <c r="AW242" s="14" t="s">
        <v>33</v>
      </c>
      <c r="AX242" s="14" t="s">
        <v>72</v>
      </c>
      <c r="AY242" s="251" t="s">
        <v>155</v>
      </c>
    </row>
    <row r="243" s="14" customFormat="1">
      <c r="A243" s="14"/>
      <c r="B243" s="241"/>
      <c r="C243" s="242"/>
      <c r="D243" s="232" t="s">
        <v>167</v>
      </c>
      <c r="E243" s="243" t="s">
        <v>19</v>
      </c>
      <c r="F243" s="244" t="s">
        <v>1173</v>
      </c>
      <c r="G243" s="242"/>
      <c r="H243" s="245">
        <v>-359.27999999999997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167</v>
      </c>
      <c r="AU243" s="251" t="s">
        <v>81</v>
      </c>
      <c r="AV243" s="14" t="s">
        <v>81</v>
      </c>
      <c r="AW243" s="14" t="s">
        <v>33</v>
      </c>
      <c r="AX243" s="14" t="s">
        <v>72</v>
      </c>
      <c r="AY243" s="251" t="s">
        <v>155</v>
      </c>
    </row>
    <row r="244" s="15" customFormat="1">
      <c r="A244" s="15"/>
      <c r="B244" s="252"/>
      <c r="C244" s="253"/>
      <c r="D244" s="232" t="s">
        <v>167</v>
      </c>
      <c r="E244" s="254" t="s">
        <v>19</v>
      </c>
      <c r="F244" s="255" t="s">
        <v>173</v>
      </c>
      <c r="G244" s="253"/>
      <c r="H244" s="256">
        <v>1300.9079999999999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2" t="s">
        <v>167</v>
      </c>
      <c r="AU244" s="262" t="s">
        <v>81</v>
      </c>
      <c r="AV244" s="15" t="s">
        <v>163</v>
      </c>
      <c r="AW244" s="15" t="s">
        <v>33</v>
      </c>
      <c r="AX244" s="15" t="s">
        <v>79</v>
      </c>
      <c r="AY244" s="262" t="s">
        <v>155</v>
      </c>
    </row>
    <row r="245" s="2" customFormat="1" ht="37.8" customHeight="1">
      <c r="A245" s="38"/>
      <c r="B245" s="39"/>
      <c r="C245" s="212" t="s">
        <v>381</v>
      </c>
      <c r="D245" s="212" t="s">
        <v>158</v>
      </c>
      <c r="E245" s="213" t="s">
        <v>245</v>
      </c>
      <c r="F245" s="214" t="s">
        <v>246</v>
      </c>
      <c r="G245" s="215" t="s">
        <v>161</v>
      </c>
      <c r="H245" s="216">
        <v>915.40800000000002</v>
      </c>
      <c r="I245" s="217"/>
      <c r="J245" s="218">
        <f>ROUND(I245*H245,2)</f>
        <v>0</v>
      </c>
      <c r="K245" s="214" t="s">
        <v>162</v>
      </c>
      <c r="L245" s="44"/>
      <c r="M245" s="219" t="s">
        <v>19</v>
      </c>
      <c r="N245" s="220" t="s">
        <v>43</v>
      </c>
      <c r="O245" s="84"/>
      <c r="P245" s="221">
        <f>O245*H245</f>
        <v>0</v>
      </c>
      <c r="Q245" s="221">
        <v>0</v>
      </c>
      <c r="R245" s="221">
        <f>Q245*H245</f>
        <v>0</v>
      </c>
      <c r="S245" s="221">
        <v>0.068000000000000005</v>
      </c>
      <c r="T245" s="222">
        <f>S245*H245</f>
        <v>62.247744000000004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163</v>
      </c>
      <c r="AT245" s="223" t="s">
        <v>158</v>
      </c>
      <c r="AU245" s="223" t="s">
        <v>81</v>
      </c>
      <c r="AY245" s="17" t="s">
        <v>155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79</v>
      </c>
      <c r="BK245" s="224">
        <f>ROUND(I245*H245,2)</f>
        <v>0</v>
      </c>
      <c r="BL245" s="17" t="s">
        <v>163</v>
      </c>
      <c r="BM245" s="223" t="s">
        <v>1174</v>
      </c>
    </row>
    <row r="246" s="2" customFormat="1">
      <c r="A246" s="38"/>
      <c r="B246" s="39"/>
      <c r="C246" s="40"/>
      <c r="D246" s="225" t="s">
        <v>165</v>
      </c>
      <c r="E246" s="40"/>
      <c r="F246" s="226" t="s">
        <v>248</v>
      </c>
      <c r="G246" s="40"/>
      <c r="H246" s="40"/>
      <c r="I246" s="227"/>
      <c r="J246" s="40"/>
      <c r="K246" s="40"/>
      <c r="L246" s="44"/>
      <c r="M246" s="228"/>
      <c r="N246" s="229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165</v>
      </c>
      <c r="AU246" s="17" t="s">
        <v>81</v>
      </c>
    </row>
    <row r="247" s="14" customFormat="1">
      <c r="A247" s="14"/>
      <c r="B247" s="241"/>
      <c r="C247" s="242"/>
      <c r="D247" s="232" t="s">
        <v>167</v>
      </c>
      <c r="E247" s="243" t="s">
        <v>19</v>
      </c>
      <c r="F247" s="244" t="s">
        <v>1175</v>
      </c>
      <c r="G247" s="242"/>
      <c r="H247" s="245">
        <v>316.512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167</v>
      </c>
      <c r="AU247" s="251" t="s">
        <v>81</v>
      </c>
      <c r="AV247" s="14" t="s">
        <v>81</v>
      </c>
      <c r="AW247" s="14" t="s">
        <v>33</v>
      </c>
      <c r="AX247" s="14" t="s">
        <v>72</v>
      </c>
      <c r="AY247" s="251" t="s">
        <v>155</v>
      </c>
    </row>
    <row r="248" s="14" customFormat="1">
      <c r="A248" s="14"/>
      <c r="B248" s="241"/>
      <c r="C248" s="242"/>
      <c r="D248" s="232" t="s">
        <v>167</v>
      </c>
      <c r="E248" s="243" t="s">
        <v>19</v>
      </c>
      <c r="F248" s="244" t="s">
        <v>1176</v>
      </c>
      <c r="G248" s="242"/>
      <c r="H248" s="245">
        <v>359.27999999999997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167</v>
      </c>
      <c r="AU248" s="251" t="s">
        <v>81</v>
      </c>
      <c r="AV248" s="14" t="s">
        <v>81</v>
      </c>
      <c r="AW248" s="14" t="s">
        <v>33</v>
      </c>
      <c r="AX248" s="14" t="s">
        <v>72</v>
      </c>
      <c r="AY248" s="251" t="s">
        <v>155</v>
      </c>
    </row>
    <row r="249" s="14" customFormat="1">
      <c r="A249" s="14"/>
      <c r="B249" s="241"/>
      <c r="C249" s="242"/>
      <c r="D249" s="232" t="s">
        <v>167</v>
      </c>
      <c r="E249" s="243" t="s">
        <v>19</v>
      </c>
      <c r="F249" s="244" t="s">
        <v>1177</v>
      </c>
      <c r="G249" s="242"/>
      <c r="H249" s="245">
        <v>239.61600000000001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167</v>
      </c>
      <c r="AU249" s="251" t="s">
        <v>81</v>
      </c>
      <c r="AV249" s="14" t="s">
        <v>81</v>
      </c>
      <c r="AW249" s="14" t="s">
        <v>33</v>
      </c>
      <c r="AX249" s="14" t="s">
        <v>72</v>
      </c>
      <c r="AY249" s="251" t="s">
        <v>155</v>
      </c>
    </row>
    <row r="250" s="15" customFormat="1">
      <c r="A250" s="15"/>
      <c r="B250" s="252"/>
      <c r="C250" s="253"/>
      <c r="D250" s="232" t="s">
        <v>167</v>
      </c>
      <c r="E250" s="254" t="s">
        <v>19</v>
      </c>
      <c r="F250" s="255" t="s">
        <v>173</v>
      </c>
      <c r="G250" s="253"/>
      <c r="H250" s="256">
        <v>915.40800000000002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2" t="s">
        <v>167</v>
      </c>
      <c r="AU250" s="262" t="s">
        <v>81</v>
      </c>
      <c r="AV250" s="15" t="s">
        <v>163</v>
      </c>
      <c r="AW250" s="15" t="s">
        <v>33</v>
      </c>
      <c r="AX250" s="15" t="s">
        <v>79</v>
      </c>
      <c r="AY250" s="262" t="s">
        <v>155</v>
      </c>
    </row>
    <row r="251" s="2" customFormat="1" ht="24.15" customHeight="1">
      <c r="A251" s="38"/>
      <c r="B251" s="39"/>
      <c r="C251" s="212" t="s">
        <v>385</v>
      </c>
      <c r="D251" s="212" t="s">
        <v>158</v>
      </c>
      <c r="E251" s="213" t="s">
        <v>252</v>
      </c>
      <c r="F251" s="214" t="s">
        <v>253</v>
      </c>
      <c r="G251" s="215" t="s">
        <v>254</v>
      </c>
      <c r="H251" s="216">
        <v>100</v>
      </c>
      <c r="I251" s="217"/>
      <c r="J251" s="218">
        <f>ROUND(I251*H251,2)</f>
        <v>0</v>
      </c>
      <c r="K251" s="214" t="s">
        <v>162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163</v>
      </c>
      <c r="AT251" s="223" t="s">
        <v>158</v>
      </c>
      <c r="AU251" s="223" t="s">
        <v>81</v>
      </c>
      <c r="AY251" s="17" t="s">
        <v>155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79</v>
      </c>
      <c r="BK251" s="224">
        <f>ROUND(I251*H251,2)</f>
        <v>0</v>
      </c>
      <c r="BL251" s="17" t="s">
        <v>163</v>
      </c>
      <c r="BM251" s="223" t="s">
        <v>1178</v>
      </c>
    </row>
    <row r="252" s="2" customFormat="1">
      <c r="A252" s="38"/>
      <c r="B252" s="39"/>
      <c r="C252" s="40"/>
      <c r="D252" s="225" t="s">
        <v>165</v>
      </c>
      <c r="E252" s="40"/>
      <c r="F252" s="226" t="s">
        <v>256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165</v>
      </c>
      <c r="AU252" s="17" t="s">
        <v>81</v>
      </c>
    </row>
    <row r="253" s="2" customFormat="1">
      <c r="A253" s="38"/>
      <c r="B253" s="39"/>
      <c r="C253" s="40"/>
      <c r="D253" s="232" t="s">
        <v>185</v>
      </c>
      <c r="E253" s="40"/>
      <c r="F253" s="263" t="s">
        <v>257</v>
      </c>
      <c r="G253" s="40"/>
      <c r="H253" s="40"/>
      <c r="I253" s="227"/>
      <c r="J253" s="40"/>
      <c r="K253" s="40"/>
      <c r="L253" s="44"/>
      <c r="M253" s="228"/>
      <c r="N253" s="229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185</v>
      </c>
      <c r="AU253" s="17" t="s">
        <v>81</v>
      </c>
    </row>
    <row r="254" s="12" customFormat="1" ht="22.8" customHeight="1">
      <c r="A254" s="12"/>
      <c r="B254" s="196"/>
      <c r="C254" s="197"/>
      <c r="D254" s="198" t="s">
        <v>71</v>
      </c>
      <c r="E254" s="210" t="s">
        <v>269</v>
      </c>
      <c r="F254" s="210" t="s">
        <v>270</v>
      </c>
      <c r="G254" s="197"/>
      <c r="H254" s="197"/>
      <c r="I254" s="200"/>
      <c r="J254" s="211">
        <f>BK254</f>
        <v>0</v>
      </c>
      <c r="K254" s="197"/>
      <c r="L254" s="202"/>
      <c r="M254" s="203"/>
      <c r="N254" s="204"/>
      <c r="O254" s="204"/>
      <c r="P254" s="205">
        <f>SUM(P255:P271)</f>
        <v>0</v>
      </c>
      <c r="Q254" s="204"/>
      <c r="R254" s="205">
        <f>SUM(R255:R271)</f>
        <v>0</v>
      </c>
      <c r="S254" s="204"/>
      <c r="T254" s="206">
        <f>SUM(T255:T271)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7" t="s">
        <v>79</v>
      </c>
      <c r="AT254" s="208" t="s">
        <v>71</v>
      </c>
      <c r="AU254" s="208" t="s">
        <v>79</v>
      </c>
      <c r="AY254" s="207" t="s">
        <v>155</v>
      </c>
      <c r="BK254" s="209">
        <f>SUM(BK255:BK271)</f>
        <v>0</v>
      </c>
    </row>
    <row r="255" s="2" customFormat="1" ht="44.25" customHeight="1">
      <c r="A255" s="38"/>
      <c r="B255" s="39"/>
      <c r="C255" s="212" t="s">
        <v>392</v>
      </c>
      <c r="D255" s="212" t="s">
        <v>158</v>
      </c>
      <c r="E255" s="213" t="s">
        <v>271</v>
      </c>
      <c r="F255" s="214" t="s">
        <v>272</v>
      </c>
      <c r="G255" s="215" t="s">
        <v>273</v>
      </c>
      <c r="H255" s="216">
        <v>271.38600000000002</v>
      </c>
      <c r="I255" s="217"/>
      <c r="J255" s="218">
        <f>ROUND(I255*H255,2)</f>
        <v>0</v>
      </c>
      <c r="K255" s="214" t="s">
        <v>162</v>
      </c>
      <c r="L255" s="44"/>
      <c r="M255" s="219" t="s">
        <v>19</v>
      </c>
      <c r="N255" s="220" t="s">
        <v>43</v>
      </c>
      <c r="O255" s="84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163</v>
      </c>
      <c r="AT255" s="223" t="s">
        <v>158</v>
      </c>
      <c r="AU255" s="223" t="s">
        <v>81</v>
      </c>
      <c r="AY255" s="17" t="s">
        <v>155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79</v>
      </c>
      <c r="BK255" s="224">
        <f>ROUND(I255*H255,2)</f>
        <v>0</v>
      </c>
      <c r="BL255" s="17" t="s">
        <v>163</v>
      </c>
      <c r="BM255" s="223" t="s">
        <v>1179</v>
      </c>
    </row>
    <row r="256" s="2" customFormat="1">
      <c r="A256" s="38"/>
      <c r="B256" s="39"/>
      <c r="C256" s="40"/>
      <c r="D256" s="225" t="s">
        <v>165</v>
      </c>
      <c r="E256" s="40"/>
      <c r="F256" s="226" t="s">
        <v>275</v>
      </c>
      <c r="G256" s="40"/>
      <c r="H256" s="40"/>
      <c r="I256" s="227"/>
      <c r="J256" s="40"/>
      <c r="K256" s="40"/>
      <c r="L256" s="44"/>
      <c r="M256" s="228"/>
      <c r="N256" s="229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165</v>
      </c>
      <c r="AU256" s="17" t="s">
        <v>81</v>
      </c>
    </row>
    <row r="257" s="2" customFormat="1" ht="33" customHeight="1">
      <c r="A257" s="38"/>
      <c r="B257" s="39"/>
      <c r="C257" s="212" t="s">
        <v>398</v>
      </c>
      <c r="D257" s="212" t="s">
        <v>158</v>
      </c>
      <c r="E257" s="213" t="s">
        <v>277</v>
      </c>
      <c r="F257" s="214" t="s">
        <v>278</v>
      </c>
      <c r="G257" s="215" t="s">
        <v>273</v>
      </c>
      <c r="H257" s="216">
        <v>271.38600000000002</v>
      </c>
      <c r="I257" s="217"/>
      <c r="J257" s="218">
        <f>ROUND(I257*H257,2)</f>
        <v>0</v>
      </c>
      <c r="K257" s="214" t="s">
        <v>162</v>
      </c>
      <c r="L257" s="44"/>
      <c r="M257" s="219" t="s">
        <v>19</v>
      </c>
      <c r="N257" s="220" t="s">
        <v>43</v>
      </c>
      <c r="O257" s="84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163</v>
      </c>
      <c r="AT257" s="223" t="s">
        <v>158</v>
      </c>
      <c r="AU257" s="223" t="s">
        <v>81</v>
      </c>
      <c r="AY257" s="17" t="s">
        <v>155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79</v>
      </c>
      <c r="BK257" s="224">
        <f>ROUND(I257*H257,2)</f>
        <v>0</v>
      </c>
      <c r="BL257" s="17" t="s">
        <v>163</v>
      </c>
      <c r="BM257" s="223" t="s">
        <v>1180</v>
      </c>
    </row>
    <row r="258" s="2" customFormat="1">
      <c r="A258" s="38"/>
      <c r="B258" s="39"/>
      <c r="C258" s="40"/>
      <c r="D258" s="225" t="s">
        <v>165</v>
      </c>
      <c r="E258" s="40"/>
      <c r="F258" s="226" t="s">
        <v>280</v>
      </c>
      <c r="G258" s="40"/>
      <c r="H258" s="40"/>
      <c r="I258" s="227"/>
      <c r="J258" s="40"/>
      <c r="K258" s="40"/>
      <c r="L258" s="44"/>
      <c r="M258" s="228"/>
      <c r="N258" s="229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165</v>
      </c>
      <c r="AU258" s="17" t="s">
        <v>81</v>
      </c>
    </row>
    <row r="259" s="2" customFormat="1" ht="44.25" customHeight="1">
      <c r="A259" s="38"/>
      <c r="B259" s="39"/>
      <c r="C259" s="212" t="s">
        <v>403</v>
      </c>
      <c r="D259" s="212" t="s">
        <v>158</v>
      </c>
      <c r="E259" s="213" t="s">
        <v>282</v>
      </c>
      <c r="F259" s="214" t="s">
        <v>283</v>
      </c>
      <c r="G259" s="215" t="s">
        <v>273</v>
      </c>
      <c r="H259" s="216">
        <v>5156.3339999999998</v>
      </c>
      <c r="I259" s="217"/>
      <c r="J259" s="218">
        <f>ROUND(I259*H259,2)</f>
        <v>0</v>
      </c>
      <c r="K259" s="214" t="s">
        <v>162</v>
      </c>
      <c r="L259" s="44"/>
      <c r="M259" s="219" t="s">
        <v>19</v>
      </c>
      <c r="N259" s="220" t="s">
        <v>43</v>
      </c>
      <c r="O259" s="84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163</v>
      </c>
      <c r="AT259" s="223" t="s">
        <v>158</v>
      </c>
      <c r="AU259" s="223" t="s">
        <v>81</v>
      </c>
      <c r="AY259" s="17" t="s">
        <v>155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79</v>
      </c>
      <c r="BK259" s="224">
        <f>ROUND(I259*H259,2)</f>
        <v>0</v>
      </c>
      <c r="BL259" s="17" t="s">
        <v>163</v>
      </c>
      <c r="BM259" s="223" t="s">
        <v>1181</v>
      </c>
    </row>
    <row r="260" s="2" customFormat="1">
      <c r="A260" s="38"/>
      <c r="B260" s="39"/>
      <c r="C260" s="40"/>
      <c r="D260" s="225" t="s">
        <v>165</v>
      </c>
      <c r="E260" s="40"/>
      <c r="F260" s="226" t="s">
        <v>285</v>
      </c>
      <c r="G260" s="40"/>
      <c r="H260" s="40"/>
      <c r="I260" s="227"/>
      <c r="J260" s="40"/>
      <c r="K260" s="40"/>
      <c r="L260" s="44"/>
      <c r="M260" s="228"/>
      <c r="N260" s="229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165</v>
      </c>
      <c r="AU260" s="17" t="s">
        <v>81</v>
      </c>
    </row>
    <row r="261" s="14" customFormat="1">
      <c r="A261" s="14"/>
      <c r="B261" s="241"/>
      <c r="C261" s="242"/>
      <c r="D261" s="232" t="s">
        <v>167</v>
      </c>
      <c r="E261" s="242"/>
      <c r="F261" s="244" t="s">
        <v>1182</v>
      </c>
      <c r="G261" s="242"/>
      <c r="H261" s="245">
        <v>5156.3339999999998</v>
      </c>
      <c r="I261" s="246"/>
      <c r="J261" s="242"/>
      <c r="K261" s="242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167</v>
      </c>
      <c r="AU261" s="251" t="s">
        <v>81</v>
      </c>
      <c r="AV261" s="14" t="s">
        <v>81</v>
      </c>
      <c r="AW261" s="14" t="s">
        <v>4</v>
      </c>
      <c r="AX261" s="14" t="s">
        <v>79</v>
      </c>
      <c r="AY261" s="251" t="s">
        <v>155</v>
      </c>
    </row>
    <row r="262" s="2" customFormat="1" ht="44.25" customHeight="1">
      <c r="A262" s="38"/>
      <c r="B262" s="39"/>
      <c r="C262" s="212" t="s">
        <v>408</v>
      </c>
      <c r="D262" s="212" t="s">
        <v>158</v>
      </c>
      <c r="E262" s="213" t="s">
        <v>288</v>
      </c>
      <c r="F262" s="214" t="s">
        <v>289</v>
      </c>
      <c r="G262" s="215" t="s">
        <v>273</v>
      </c>
      <c r="H262" s="216">
        <v>271.38600000000002</v>
      </c>
      <c r="I262" s="217"/>
      <c r="J262" s="218">
        <f>ROUND(I262*H262,2)</f>
        <v>0</v>
      </c>
      <c r="K262" s="214" t="s">
        <v>162</v>
      </c>
      <c r="L262" s="44"/>
      <c r="M262" s="219" t="s">
        <v>19</v>
      </c>
      <c r="N262" s="220" t="s">
        <v>43</v>
      </c>
      <c r="O262" s="84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163</v>
      </c>
      <c r="AT262" s="223" t="s">
        <v>158</v>
      </c>
      <c r="AU262" s="223" t="s">
        <v>81</v>
      </c>
      <c r="AY262" s="17" t="s">
        <v>155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79</v>
      </c>
      <c r="BK262" s="224">
        <f>ROUND(I262*H262,2)</f>
        <v>0</v>
      </c>
      <c r="BL262" s="17" t="s">
        <v>163</v>
      </c>
      <c r="BM262" s="223" t="s">
        <v>1183</v>
      </c>
    </row>
    <row r="263" s="2" customFormat="1">
      <c r="A263" s="38"/>
      <c r="B263" s="39"/>
      <c r="C263" s="40"/>
      <c r="D263" s="225" t="s">
        <v>165</v>
      </c>
      <c r="E263" s="40"/>
      <c r="F263" s="226" t="s">
        <v>291</v>
      </c>
      <c r="G263" s="40"/>
      <c r="H263" s="40"/>
      <c r="I263" s="227"/>
      <c r="J263" s="40"/>
      <c r="K263" s="40"/>
      <c r="L263" s="44"/>
      <c r="M263" s="228"/>
      <c r="N263" s="229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165</v>
      </c>
      <c r="AU263" s="17" t="s">
        <v>81</v>
      </c>
    </row>
    <row r="264" s="2" customFormat="1" ht="44.25" customHeight="1">
      <c r="A264" s="38"/>
      <c r="B264" s="39"/>
      <c r="C264" s="212" t="s">
        <v>414</v>
      </c>
      <c r="D264" s="212" t="s">
        <v>158</v>
      </c>
      <c r="E264" s="213" t="s">
        <v>293</v>
      </c>
      <c r="F264" s="214" t="s">
        <v>294</v>
      </c>
      <c r="G264" s="215" t="s">
        <v>273</v>
      </c>
      <c r="H264" s="216">
        <v>3.774</v>
      </c>
      <c r="I264" s="217"/>
      <c r="J264" s="218">
        <f>ROUND(I264*H264,2)</f>
        <v>0</v>
      </c>
      <c r="K264" s="214" t="s">
        <v>162</v>
      </c>
      <c r="L264" s="44"/>
      <c r="M264" s="219" t="s">
        <v>19</v>
      </c>
      <c r="N264" s="220" t="s">
        <v>43</v>
      </c>
      <c r="O264" s="84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163</v>
      </c>
      <c r="AT264" s="223" t="s">
        <v>158</v>
      </c>
      <c r="AU264" s="223" t="s">
        <v>81</v>
      </c>
      <c r="AY264" s="17" t="s">
        <v>155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79</v>
      </c>
      <c r="BK264" s="224">
        <f>ROUND(I264*H264,2)</f>
        <v>0</v>
      </c>
      <c r="BL264" s="17" t="s">
        <v>163</v>
      </c>
      <c r="BM264" s="223" t="s">
        <v>1184</v>
      </c>
    </row>
    <row r="265" s="2" customFormat="1">
      <c r="A265" s="38"/>
      <c r="B265" s="39"/>
      <c r="C265" s="40"/>
      <c r="D265" s="225" t="s">
        <v>165</v>
      </c>
      <c r="E265" s="40"/>
      <c r="F265" s="226" t="s">
        <v>296</v>
      </c>
      <c r="G265" s="40"/>
      <c r="H265" s="40"/>
      <c r="I265" s="227"/>
      <c r="J265" s="40"/>
      <c r="K265" s="40"/>
      <c r="L265" s="44"/>
      <c r="M265" s="228"/>
      <c r="N265" s="229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165</v>
      </c>
      <c r="AU265" s="17" t="s">
        <v>81</v>
      </c>
    </row>
    <row r="266" s="14" customFormat="1">
      <c r="A266" s="14"/>
      <c r="B266" s="241"/>
      <c r="C266" s="242"/>
      <c r="D266" s="232" t="s">
        <v>167</v>
      </c>
      <c r="E266" s="243" t="s">
        <v>19</v>
      </c>
      <c r="F266" s="244" t="s">
        <v>1185</v>
      </c>
      <c r="G266" s="242"/>
      <c r="H266" s="245">
        <v>3.774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167</v>
      </c>
      <c r="AU266" s="251" t="s">
        <v>81</v>
      </c>
      <c r="AV266" s="14" t="s">
        <v>81</v>
      </c>
      <c r="AW266" s="14" t="s">
        <v>33</v>
      </c>
      <c r="AX266" s="14" t="s">
        <v>79</v>
      </c>
      <c r="AY266" s="251" t="s">
        <v>155</v>
      </c>
    </row>
    <row r="267" s="2" customFormat="1" ht="49.05" customHeight="1">
      <c r="A267" s="38"/>
      <c r="B267" s="39"/>
      <c r="C267" s="212" t="s">
        <v>419</v>
      </c>
      <c r="D267" s="212" t="s">
        <v>158</v>
      </c>
      <c r="E267" s="213" t="s">
        <v>298</v>
      </c>
      <c r="F267" s="214" t="s">
        <v>299</v>
      </c>
      <c r="G267" s="215" t="s">
        <v>273</v>
      </c>
      <c r="H267" s="216">
        <v>267.61200000000002</v>
      </c>
      <c r="I267" s="217"/>
      <c r="J267" s="218">
        <f>ROUND(I267*H267,2)</f>
        <v>0</v>
      </c>
      <c r="K267" s="214" t="s">
        <v>162</v>
      </c>
      <c r="L267" s="44"/>
      <c r="M267" s="219" t="s">
        <v>19</v>
      </c>
      <c r="N267" s="220" t="s">
        <v>43</v>
      </c>
      <c r="O267" s="84"/>
      <c r="P267" s="221">
        <f>O267*H267</f>
        <v>0</v>
      </c>
      <c r="Q267" s="221">
        <v>0</v>
      </c>
      <c r="R267" s="221">
        <f>Q267*H267</f>
        <v>0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163</v>
      </c>
      <c r="AT267" s="223" t="s">
        <v>158</v>
      </c>
      <c r="AU267" s="223" t="s">
        <v>81</v>
      </c>
      <c r="AY267" s="17" t="s">
        <v>155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79</v>
      </c>
      <c r="BK267" s="224">
        <f>ROUND(I267*H267,2)</f>
        <v>0</v>
      </c>
      <c r="BL267" s="17" t="s">
        <v>163</v>
      </c>
      <c r="BM267" s="223" t="s">
        <v>1186</v>
      </c>
    </row>
    <row r="268" s="2" customFormat="1">
      <c r="A268" s="38"/>
      <c r="B268" s="39"/>
      <c r="C268" s="40"/>
      <c r="D268" s="225" t="s">
        <v>165</v>
      </c>
      <c r="E268" s="40"/>
      <c r="F268" s="226" t="s">
        <v>301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165</v>
      </c>
      <c r="AU268" s="17" t="s">
        <v>81</v>
      </c>
    </row>
    <row r="269" s="14" customFormat="1">
      <c r="A269" s="14"/>
      <c r="B269" s="241"/>
      <c r="C269" s="242"/>
      <c r="D269" s="232" t="s">
        <v>167</v>
      </c>
      <c r="E269" s="243" t="s">
        <v>19</v>
      </c>
      <c r="F269" s="244" t="s">
        <v>1187</v>
      </c>
      <c r="G269" s="242"/>
      <c r="H269" s="245">
        <v>267.61200000000002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167</v>
      </c>
      <c r="AU269" s="251" t="s">
        <v>81</v>
      </c>
      <c r="AV269" s="14" t="s">
        <v>81</v>
      </c>
      <c r="AW269" s="14" t="s">
        <v>33</v>
      </c>
      <c r="AX269" s="14" t="s">
        <v>79</v>
      </c>
      <c r="AY269" s="251" t="s">
        <v>155</v>
      </c>
    </row>
    <row r="270" s="2" customFormat="1" ht="24.15" customHeight="1">
      <c r="A270" s="38"/>
      <c r="B270" s="39"/>
      <c r="C270" s="212" t="s">
        <v>424</v>
      </c>
      <c r="D270" s="212" t="s">
        <v>158</v>
      </c>
      <c r="E270" s="213" t="s">
        <v>304</v>
      </c>
      <c r="F270" s="214" t="s">
        <v>305</v>
      </c>
      <c r="G270" s="215" t="s">
        <v>273</v>
      </c>
      <c r="H270" s="216">
        <v>271.38600000000002</v>
      </c>
      <c r="I270" s="217"/>
      <c r="J270" s="218">
        <f>ROUND(I270*H270,2)</f>
        <v>0</v>
      </c>
      <c r="K270" s="214" t="s">
        <v>162</v>
      </c>
      <c r="L270" s="44"/>
      <c r="M270" s="219" t="s">
        <v>19</v>
      </c>
      <c r="N270" s="220" t="s">
        <v>43</v>
      </c>
      <c r="O270" s="84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163</v>
      </c>
      <c r="AT270" s="223" t="s">
        <v>158</v>
      </c>
      <c r="AU270" s="223" t="s">
        <v>81</v>
      </c>
      <c r="AY270" s="17" t="s">
        <v>155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79</v>
      </c>
      <c r="BK270" s="224">
        <f>ROUND(I270*H270,2)</f>
        <v>0</v>
      </c>
      <c r="BL270" s="17" t="s">
        <v>163</v>
      </c>
      <c r="BM270" s="223" t="s">
        <v>1188</v>
      </c>
    </row>
    <row r="271" s="2" customFormat="1">
      <c r="A271" s="38"/>
      <c r="B271" s="39"/>
      <c r="C271" s="40"/>
      <c r="D271" s="225" t="s">
        <v>165</v>
      </c>
      <c r="E271" s="40"/>
      <c r="F271" s="226" t="s">
        <v>307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165</v>
      </c>
      <c r="AU271" s="17" t="s">
        <v>81</v>
      </c>
    </row>
    <row r="272" s="12" customFormat="1" ht="22.8" customHeight="1">
      <c r="A272" s="12"/>
      <c r="B272" s="196"/>
      <c r="C272" s="197"/>
      <c r="D272" s="198" t="s">
        <v>71</v>
      </c>
      <c r="E272" s="210" t="s">
        <v>308</v>
      </c>
      <c r="F272" s="210" t="s">
        <v>309</v>
      </c>
      <c r="G272" s="197"/>
      <c r="H272" s="197"/>
      <c r="I272" s="200"/>
      <c r="J272" s="211">
        <f>BK272</f>
        <v>0</v>
      </c>
      <c r="K272" s="197"/>
      <c r="L272" s="202"/>
      <c r="M272" s="203"/>
      <c r="N272" s="204"/>
      <c r="O272" s="204"/>
      <c r="P272" s="205">
        <f>SUM(P273:P274)</f>
        <v>0</v>
      </c>
      <c r="Q272" s="204"/>
      <c r="R272" s="205">
        <f>SUM(R273:R274)</f>
        <v>0</v>
      </c>
      <c r="S272" s="204"/>
      <c r="T272" s="206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7" t="s">
        <v>79</v>
      </c>
      <c r="AT272" s="208" t="s">
        <v>71</v>
      </c>
      <c r="AU272" s="208" t="s">
        <v>79</v>
      </c>
      <c r="AY272" s="207" t="s">
        <v>155</v>
      </c>
      <c r="BK272" s="209">
        <f>SUM(BK273:BK274)</f>
        <v>0</v>
      </c>
    </row>
    <row r="273" s="2" customFormat="1" ht="66.75" customHeight="1">
      <c r="A273" s="38"/>
      <c r="B273" s="39"/>
      <c r="C273" s="212" t="s">
        <v>430</v>
      </c>
      <c r="D273" s="212" t="s">
        <v>158</v>
      </c>
      <c r="E273" s="213" t="s">
        <v>311</v>
      </c>
      <c r="F273" s="214" t="s">
        <v>312</v>
      </c>
      <c r="G273" s="215" t="s">
        <v>273</v>
      </c>
      <c r="H273" s="216">
        <v>163.18799999999999</v>
      </c>
      <c r="I273" s="217"/>
      <c r="J273" s="218">
        <f>ROUND(I273*H273,2)</f>
        <v>0</v>
      </c>
      <c r="K273" s="214" t="s">
        <v>162</v>
      </c>
      <c r="L273" s="44"/>
      <c r="M273" s="219" t="s">
        <v>19</v>
      </c>
      <c r="N273" s="220" t="s">
        <v>43</v>
      </c>
      <c r="O273" s="84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163</v>
      </c>
      <c r="AT273" s="223" t="s">
        <v>158</v>
      </c>
      <c r="AU273" s="223" t="s">
        <v>81</v>
      </c>
      <c r="AY273" s="17" t="s">
        <v>155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79</v>
      </c>
      <c r="BK273" s="224">
        <f>ROUND(I273*H273,2)</f>
        <v>0</v>
      </c>
      <c r="BL273" s="17" t="s">
        <v>163</v>
      </c>
      <c r="BM273" s="223" t="s">
        <v>1189</v>
      </c>
    </row>
    <row r="274" s="2" customFormat="1">
      <c r="A274" s="38"/>
      <c r="B274" s="39"/>
      <c r="C274" s="40"/>
      <c r="D274" s="225" t="s">
        <v>165</v>
      </c>
      <c r="E274" s="40"/>
      <c r="F274" s="226" t="s">
        <v>314</v>
      </c>
      <c r="G274" s="40"/>
      <c r="H274" s="40"/>
      <c r="I274" s="227"/>
      <c r="J274" s="40"/>
      <c r="K274" s="40"/>
      <c r="L274" s="44"/>
      <c r="M274" s="228"/>
      <c r="N274" s="229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165</v>
      </c>
      <c r="AU274" s="17" t="s">
        <v>81</v>
      </c>
    </row>
    <row r="275" s="12" customFormat="1" ht="25.92" customHeight="1">
      <c r="A275" s="12"/>
      <c r="B275" s="196"/>
      <c r="C275" s="197"/>
      <c r="D275" s="198" t="s">
        <v>71</v>
      </c>
      <c r="E275" s="199" t="s">
        <v>315</v>
      </c>
      <c r="F275" s="199" t="s">
        <v>316</v>
      </c>
      <c r="G275" s="197"/>
      <c r="H275" s="197"/>
      <c r="I275" s="200"/>
      <c r="J275" s="201">
        <f>BK275</f>
        <v>0</v>
      </c>
      <c r="K275" s="197"/>
      <c r="L275" s="202"/>
      <c r="M275" s="203"/>
      <c r="N275" s="204"/>
      <c r="O275" s="204"/>
      <c r="P275" s="205">
        <f>P276+P277+P292+P300+P316+P353+P384+P393</f>
        <v>0</v>
      </c>
      <c r="Q275" s="204"/>
      <c r="R275" s="205">
        <f>R276+R277+R292+R300+R316+R353+R384+R393</f>
        <v>68.985870580000011</v>
      </c>
      <c r="S275" s="204"/>
      <c r="T275" s="206">
        <f>T276+T277+T292+T300+T316+T353+T384+T393</f>
        <v>28.75629228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7" t="s">
        <v>81</v>
      </c>
      <c r="AT275" s="208" t="s">
        <v>71</v>
      </c>
      <c r="AU275" s="208" t="s">
        <v>72</v>
      </c>
      <c r="AY275" s="207" t="s">
        <v>155</v>
      </c>
      <c r="BK275" s="209">
        <f>BK276+BK277+BK292+BK300+BK316+BK353+BK384+BK393</f>
        <v>0</v>
      </c>
    </row>
    <row r="276" s="12" customFormat="1" ht="22.8" customHeight="1">
      <c r="A276" s="12"/>
      <c r="B276" s="196"/>
      <c r="C276" s="197"/>
      <c r="D276" s="198" t="s">
        <v>71</v>
      </c>
      <c r="E276" s="210" t="s">
        <v>1190</v>
      </c>
      <c r="F276" s="210" t="s">
        <v>1191</v>
      </c>
      <c r="G276" s="197"/>
      <c r="H276" s="197"/>
      <c r="I276" s="200"/>
      <c r="J276" s="211">
        <f>BK276</f>
        <v>0</v>
      </c>
      <c r="K276" s="197"/>
      <c r="L276" s="202"/>
      <c r="M276" s="203"/>
      <c r="N276" s="204"/>
      <c r="O276" s="204"/>
      <c r="P276" s="205">
        <v>0</v>
      </c>
      <c r="Q276" s="204"/>
      <c r="R276" s="205">
        <v>0</v>
      </c>
      <c r="S276" s="204"/>
      <c r="T276" s="206"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7" t="s">
        <v>81</v>
      </c>
      <c r="AT276" s="208" t="s">
        <v>71</v>
      </c>
      <c r="AU276" s="208" t="s">
        <v>79</v>
      </c>
      <c r="AY276" s="207" t="s">
        <v>155</v>
      </c>
      <c r="BK276" s="209">
        <v>0</v>
      </c>
    </row>
    <row r="277" s="12" customFormat="1" ht="22.8" customHeight="1">
      <c r="A277" s="12"/>
      <c r="B277" s="196"/>
      <c r="C277" s="197"/>
      <c r="D277" s="198" t="s">
        <v>71</v>
      </c>
      <c r="E277" s="210" t="s">
        <v>390</v>
      </c>
      <c r="F277" s="210" t="s">
        <v>391</v>
      </c>
      <c r="G277" s="197"/>
      <c r="H277" s="197"/>
      <c r="I277" s="200"/>
      <c r="J277" s="211">
        <f>BK277</f>
        <v>0</v>
      </c>
      <c r="K277" s="197"/>
      <c r="L277" s="202"/>
      <c r="M277" s="203"/>
      <c r="N277" s="204"/>
      <c r="O277" s="204"/>
      <c r="P277" s="205">
        <f>SUM(P278:P291)</f>
        <v>0</v>
      </c>
      <c r="Q277" s="204"/>
      <c r="R277" s="205">
        <f>SUM(R278:R291)</f>
        <v>1.248</v>
      </c>
      <c r="S277" s="204"/>
      <c r="T277" s="206">
        <f>SUM(T278:T291)</f>
        <v>22.774383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7" t="s">
        <v>81</v>
      </c>
      <c r="AT277" s="208" t="s">
        <v>71</v>
      </c>
      <c r="AU277" s="208" t="s">
        <v>79</v>
      </c>
      <c r="AY277" s="207" t="s">
        <v>155</v>
      </c>
      <c r="BK277" s="209">
        <f>SUM(BK278:BK291)</f>
        <v>0</v>
      </c>
    </row>
    <row r="278" s="2" customFormat="1" ht="21.75" customHeight="1">
      <c r="A278" s="38"/>
      <c r="B278" s="39"/>
      <c r="C278" s="212" t="s">
        <v>448</v>
      </c>
      <c r="D278" s="212" t="s">
        <v>158</v>
      </c>
      <c r="E278" s="213" t="s">
        <v>393</v>
      </c>
      <c r="F278" s="214" t="s">
        <v>394</v>
      </c>
      <c r="G278" s="215" t="s">
        <v>161</v>
      </c>
      <c r="H278" s="216">
        <v>70.620000000000005</v>
      </c>
      <c r="I278" s="217"/>
      <c r="J278" s="218">
        <f>ROUND(I278*H278,2)</f>
        <v>0</v>
      </c>
      <c r="K278" s="214" t="s">
        <v>162</v>
      </c>
      <c r="L278" s="44"/>
      <c r="M278" s="219" t="s">
        <v>19</v>
      </c>
      <c r="N278" s="220" t="s">
        <v>43</v>
      </c>
      <c r="O278" s="84"/>
      <c r="P278" s="221">
        <f>O278*H278</f>
        <v>0</v>
      </c>
      <c r="Q278" s="221">
        <v>0</v>
      </c>
      <c r="R278" s="221">
        <f>Q278*H278</f>
        <v>0</v>
      </c>
      <c r="S278" s="221">
        <v>0.024649999999999998</v>
      </c>
      <c r="T278" s="222">
        <f>S278*H278</f>
        <v>1.740783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3" t="s">
        <v>262</v>
      </c>
      <c r="AT278" s="223" t="s">
        <v>158</v>
      </c>
      <c r="AU278" s="223" t="s">
        <v>81</v>
      </c>
      <c r="AY278" s="17" t="s">
        <v>155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7" t="s">
        <v>79</v>
      </c>
      <c r="BK278" s="224">
        <f>ROUND(I278*H278,2)</f>
        <v>0</v>
      </c>
      <c r="BL278" s="17" t="s">
        <v>262</v>
      </c>
      <c r="BM278" s="223" t="s">
        <v>1192</v>
      </c>
    </row>
    <row r="279" s="2" customFormat="1">
      <c r="A279" s="38"/>
      <c r="B279" s="39"/>
      <c r="C279" s="40"/>
      <c r="D279" s="225" t="s">
        <v>165</v>
      </c>
      <c r="E279" s="40"/>
      <c r="F279" s="226" t="s">
        <v>396</v>
      </c>
      <c r="G279" s="40"/>
      <c r="H279" s="40"/>
      <c r="I279" s="227"/>
      <c r="J279" s="40"/>
      <c r="K279" s="40"/>
      <c r="L279" s="44"/>
      <c r="M279" s="228"/>
      <c r="N279" s="229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165</v>
      </c>
      <c r="AU279" s="17" t="s">
        <v>81</v>
      </c>
    </row>
    <row r="280" s="14" customFormat="1">
      <c r="A280" s="14"/>
      <c r="B280" s="241"/>
      <c r="C280" s="242"/>
      <c r="D280" s="232" t="s">
        <v>167</v>
      </c>
      <c r="E280" s="243" t="s">
        <v>19</v>
      </c>
      <c r="F280" s="244" t="s">
        <v>1128</v>
      </c>
      <c r="G280" s="242"/>
      <c r="H280" s="245">
        <v>70.620000000000005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167</v>
      </c>
      <c r="AU280" s="251" t="s">
        <v>81</v>
      </c>
      <c r="AV280" s="14" t="s">
        <v>81</v>
      </c>
      <c r="AW280" s="14" t="s">
        <v>33</v>
      </c>
      <c r="AX280" s="14" t="s">
        <v>79</v>
      </c>
      <c r="AY280" s="251" t="s">
        <v>155</v>
      </c>
    </row>
    <row r="281" s="2" customFormat="1" ht="37.8" customHeight="1">
      <c r="A281" s="38"/>
      <c r="B281" s="39"/>
      <c r="C281" s="212" t="s">
        <v>452</v>
      </c>
      <c r="D281" s="212" t="s">
        <v>158</v>
      </c>
      <c r="E281" s="213" t="s">
        <v>1193</v>
      </c>
      <c r="F281" s="214" t="s">
        <v>1194</v>
      </c>
      <c r="G281" s="215" t="s">
        <v>378</v>
      </c>
      <c r="H281" s="216">
        <v>96</v>
      </c>
      <c r="I281" s="217"/>
      <c r="J281" s="218">
        <f>ROUND(I281*H281,2)</f>
        <v>0</v>
      </c>
      <c r="K281" s="214" t="s">
        <v>162</v>
      </c>
      <c r="L281" s="44"/>
      <c r="M281" s="219" t="s">
        <v>19</v>
      </c>
      <c r="N281" s="220" t="s">
        <v>43</v>
      </c>
      <c r="O281" s="84"/>
      <c r="P281" s="221">
        <f>O281*H281</f>
        <v>0</v>
      </c>
      <c r="Q281" s="221">
        <v>0</v>
      </c>
      <c r="R281" s="221">
        <f>Q281*H281</f>
        <v>0</v>
      </c>
      <c r="S281" s="221">
        <v>0</v>
      </c>
      <c r="T281" s="22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3" t="s">
        <v>262</v>
      </c>
      <c r="AT281" s="223" t="s">
        <v>158</v>
      </c>
      <c r="AU281" s="223" t="s">
        <v>81</v>
      </c>
      <c r="AY281" s="17" t="s">
        <v>155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79</v>
      </c>
      <c r="BK281" s="224">
        <f>ROUND(I281*H281,2)</f>
        <v>0</v>
      </c>
      <c r="BL281" s="17" t="s">
        <v>262</v>
      </c>
      <c r="BM281" s="223" t="s">
        <v>1195</v>
      </c>
    </row>
    <row r="282" s="2" customFormat="1">
      <c r="A282" s="38"/>
      <c r="B282" s="39"/>
      <c r="C282" s="40"/>
      <c r="D282" s="225" t="s">
        <v>165</v>
      </c>
      <c r="E282" s="40"/>
      <c r="F282" s="226" t="s">
        <v>1196</v>
      </c>
      <c r="G282" s="40"/>
      <c r="H282" s="40"/>
      <c r="I282" s="227"/>
      <c r="J282" s="40"/>
      <c r="K282" s="40"/>
      <c r="L282" s="44"/>
      <c r="M282" s="228"/>
      <c r="N282" s="229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165</v>
      </c>
      <c r="AU282" s="17" t="s">
        <v>81</v>
      </c>
    </row>
    <row r="283" s="14" customFormat="1">
      <c r="A283" s="14"/>
      <c r="B283" s="241"/>
      <c r="C283" s="242"/>
      <c r="D283" s="232" t="s">
        <v>167</v>
      </c>
      <c r="E283" s="243" t="s">
        <v>19</v>
      </c>
      <c r="F283" s="244" t="s">
        <v>1097</v>
      </c>
      <c r="G283" s="242"/>
      <c r="H283" s="245">
        <v>96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167</v>
      </c>
      <c r="AU283" s="251" t="s">
        <v>81</v>
      </c>
      <c r="AV283" s="14" t="s">
        <v>81</v>
      </c>
      <c r="AW283" s="14" t="s">
        <v>33</v>
      </c>
      <c r="AX283" s="14" t="s">
        <v>79</v>
      </c>
      <c r="AY283" s="251" t="s">
        <v>155</v>
      </c>
    </row>
    <row r="284" s="2" customFormat="1" ht="24.15" customHeight="1">
      <c r="A284" s="38"/>
      <c r="B284" s="39"/>
      <c r="C284" s="264" t="s">
        <v>459</v>
      </c>
      <c r="D284" s="264" t="s">
        <v>331</v>
      </c>
      <c r="E284" s="265" t="s">
        <v>1197</v>
      </c>
      <c r="F284" s="266" t="s">
        <v>1198</v>
      </c>
      <c r="G284" s="267" t="s">
        <v>378</v>
      </c>
      <c r="H284" s="268">
        <v>96</v>
      </c>
      <c r="I284" s="269"/>
      <c r="J284" s="270">
        <f>ROUND(I284*H284,2)</f>
        <v>0</v>
      </c>
      <c r="K284" s="266" t="s">
        <v>162</v>
      </c>
      <c r="L284" s="271"/>
      <c r="M284" s="272" t="s">
        <v>19</v>
      </c>
      <c r="N284" s="273" t="s">
        <v>43</v>
      </c>
      <c r="O284" s="84"/>
      <c r="P284" s="221">
        <f>O284*H284</f>
        <v>0</v>
      </c>
      <c r="Q284" s="221">
        <v>0.012999999999999999</v>
      </c>
      <c r="R284" s="221">
        <f>Q284*H284</f>
        <v>1.248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334</v>
      </c>
      <c r="AT284" s="223" t="s">
        <v>331</v>
      </c>
      <c r="AU284" s="223" t="s">
        <v>81</v>
      </c>
      <c r="AY284" s="17" t="s">
        <v>155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79</v>
      </c>
      <c r="BK284" s="224">
        <f>ROUND(I284*H284,2)</f>
        <v>0</v>
      </c>
      <c r="BL284" s="17" t="s">
        <v>262</v>
      </c>
      <c r="BM284" s="223" t="s">
        <v>1199</v>
      </c>
    </row>
    <row r="285" s="2" customFormat="1" ht="37.8" customHeight="1">
      <c r="A285" s="38"/>
      <c r="B285" s="39"/>
      <c r="C285" s="212" t="s">
        <v>465</v>
      </c>
      <c r="D285" s="212" t="s">
        <v>158</v>
      </c>
      <c r="E285" s="213" t="s">
        <v>1200</v>
      </c>
      <c r="F285" s="214" t="s">
        <v>1201</v>
      </c>
      <c r="G285" s="215" t="s">
        <v>378</v>
      </c>
      <c r="H285" s="216">
        <v>96</v>
      </c>
      <c r="I285" s="217"/>
      <c r="J285" s="218">
        <f>ROUND(I285*H285,2)</f>
        <v>0</v>
      </c>
      <c r="K285" s="214" t="s">
        <v>162</v>
      </c>
      <c r="L285" s="44"/>
      <c r="M285" s="219" t="s">
        <v>19</v>
      </c>
      <c r="N285" s="220" t="s">
        <v>43</v>
      </c>
      <c r="O285" s="84"/>
      <c r="P285" s="221">
        <f>O285*H285</f>
        <v>0</v>
      </c>
      <c r="Q285" s="221">
        <v>0</v>
      </c>
      <c r="R285" s="221">
        <f>Q285*H285</f>
        <v>0</v>
      </c>
      <c r="S285" s="221">
        <v>0.13100000000000001</v>
      </c>
      <c r="T285" s="222">
        <f>S285*H285</f>
        <v>12.576000000000001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262</v>
      </c>
      <c r="AT285" s="223" t="s">
        <v>158</v>
      </c>
      <c r="AU285" s="223" t="s">
        <v>81</v>
      </c>
      <c r="AY285" s="17" t="s">
        <v>155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79</v>
      </c>
      <c r="BK285" s="224">
        <f>ROUND(I285*H285,2)</f>
        <v>0</v>
      </c>
      <c r="BL285" s="17" t="s">
        <v>262</v>
      </c>
      <c r="BM285" s="223" t="s">
        <v>1202</v>
      </c>
    </row>
    <row r="286" s="2" customFormat="1">
      <c r="A286" s="38"/>
      <c r="B286" s="39"/>
      <c r="C286" s="40"/>
      <c r="D286" s="225" t="s">
        <v>165</v>
      </c>
      <c r="E286" s="40"/>
      <c r="F286" s="226" t="s">
        <v>1203</v>
      </c>
      <c r="G286" s="40"/>
      <c r="H286" s="40"/>
      <c r="I286" s="227"/>
      <c r="J286" s="40"/>
      <c r="K286" s="40"/>
      <c r="L286" s="44"/>
      <c r="M286" s="228"/>
      <c r="N286" s="229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165</v>
      </c>
      <c r="AU286" s="17" t="s">
        <v>81</v>
      </c>
    </row>
    <row r="287" s="14" customFormat="1">
      <c r="A287" s="14"/>
      <c r="B287" s="241"/>
      <c r="C287" s="242"/>
      <c r="D287" s="232" t="s">
        <v>167</v>
      </c>
      <c r="E287" s="243" t="s">
        <v>19</v>
      </c>
      <c r="F287" s="244" t="s">
        <v>1097</v>
      </c>
      <c r="G287" s="242"/>
      <c r="H287" s="245">
        <v>96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167</v>
      </c>
      <c r="AU287" s="251" t="s">
        <v>81</v>
      </c>
      <c r="AV287" s="14" t="s">
        <v>81</v>
      </c>
      <c r="AW287" s="14" t="s">
        <v>33</v>
      </c>
      <c r="AX287" s="14" t="s">
        <v>79</v>
      </c>
      <c r="AY287" s="251" t="s">
        <v>155</v>
      </c>
    </row>
    <row r="288" s="2" customFormat="1" ht="21.75" customHeight="1">
      <c r="A288" s="38"/>
      <c r="B288" s="39"/>
      <c r="C288" s="212" t="s">
        <v>470</v>
      </c>
      <c r="D288" s="212" t="s">
        <v>158</v>
      </c>
      <c r="E288" s="213" t="s">
        <v>1204</v>
      </c>
      <c r="F288" s="214" t="s">
        <v>1205</v>
      </c>
      <c r="G288" s="215" t="s">
        <v>378</v>
      </c>
      <c r="H288" s="216">
        <v>96</v>
      </c>
      <c r="I288" s="217"/>
      <c r="J288" s="218">
        <f>ROUND(I288*H288,2)</f>
        <v>0</v>
      </c>
      <c r="K288" s="214" t="s">
        <v>162</v>
      </c>
      <c r="L288" s="44"/>
      <c r="M288" s="219" t="s">
        <v>19</v>
      </c>
      <c r="N288" s="220" t="s">
        <v>43</v>
      </c>
      <c r="O288" s="84"/>
      <c r="P288" s="221">
        <f>O288*H288</f>
        <v>0</v>
      </c>
      <c r="Q288" s="221">
        <v>0</v>
      </c>
      <c r="R288" s="221">
        <f>Q288*H288</f>
        <v>0</v>
      </c>
      <c r="S288" s="221">
        <v>0.088099999999999998</v>
      </c>
      <c r="T288" s="222">
        <f>S288*H288</f>
        <v>8.4575999999999993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3" t="s">
        <v>262</v>
      </c>
      <c r="AT288" s="223" t="s">
        <v>158</v>
      </c>
      <c r="AU288" s="223" t="s">
        <v>81</v>
      </c>
      <c r="AY288" s="17" t="s">
        <v>155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7" t="s">
        <v>79</v>
      </c>
      <c r="BK288" s="224">
        <f>ROUND(I288*H288,2)</f>
        <v>0</v>
      </c>
      <c r="BL288" s="17" t="s">
        <v>262</v>
      </c>
      <c r="BM288" s="223" t="s">
        <v>1206</v>
      </c>
    </row>
    <row r="289" s="2" customFormat="1">
      <c r="A289" s="38"/>
      <c r="B289" s="39"/>
      <c r="C289" s="40"/>
      <c r="D289" s="225" t="s">
        <v>165</v>
      </c>
      <c r="E289" s="40"/>
      <c r="F289" s="226" t="s">
        <v>1207</v>
      </c>
      <c r="G289" s="40"/>
      <c r="H289" s="40"/>
      <c r="I289" s="227"/>
      <c r="J289" s="40"/>
      <c r="K289" s="40"/>
      <c r="L289" s="44"/>
      <c r="M289" s="228"/>
      <c r="N289" s="229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165</v>
      </c>
      <c r="AU289" s="17" t="s">
        <v>81</v>
      </c>
    </row>
    <row r="290" s="2" customFormat="1" ht="55.5" customHeight="1">
      <c r="A290" s="38"/>
      <c r="B290" s="39"/>
      <c r="C290" s="212" t="s">
        <v>481</v>
      </c>
      <c r="D290" s="212" t="s">
        <v>158</v>
      </c>
      <c r="E290" s="213" t="s">
        <v>453</v>
      </c>
      <c r="F290" s="214" t="s">
        <v>454</v>
      </c>
      <c r="G290" s="215" t="s">
        <v>340</v>
      </c>
      <c r="H290" s="274"/>
      <c r="I290" s="217"/>
      <c r="J290" s="218">
        <f>ROUND(I290*H290,2)</f>
        <v>0</v>
      </c>
      <c r="K290" s="214" t="s">
        <v>162</v>
      </c>
      <c r="L290" s="44"/>
      <c r="M290" s="219" t="s">
        <v>19</v>
      </c>
      <c r="N290" s="220" t="s">
        <v>43</v>
      </c>
      <c r="O290" s="84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3" t="s">
        <v>262</v>
      </c>
      <c r="AT290" s="223" t="s">
        <v>158</v>
      </c>
      <c r="AU290" s="223" t="s">
        <v>81</v>
      </c>
      <c r="AY290" s="17" t="s">
        <v>155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7" t="s">
        <v>79</v>
      </c>
      <c r="BK290" s="224">
        <f>ROUND(I290*H290,2)</f>
        <v>0</v>
      </c>
      <c r="BL290" s="17" t="s">
        <v>262</v>
      </c>
      <c r="BM290" s="223" t="s">
        <v>1208</v>
      </c>
    </row>
    <row r="291" s="2" customFormat="1">
      <c r="A291" s="38"/>
      <c r="B291" s="39"/>
      <c r="C291" s="40"/>
      <c r="D291" s="225" t="s">
        <v>165</v>
      </c>
      <c r="E291" s="40"/>
      <c r="F291" s="226" t="s">
        <v>456</v>
      </c>
      <c r="G291" s="40"/>
      <c r="H291" s="40"/>
      <c r="I291" s="227"/>
      <c r="J291" s="40"/>
      <c r="K291" s="40"/>
      <c r="L291" s="44"/>
      <c r="M291" s="228"/>
      <c r="N291" s="229"/>
      <c r="O291" s="84"/>
      <c r="P291" s="84"/>
      <c r="Q291" s="84"/>
      <c r="R291" s="84"/>
      <c r="S291" s="84"/>
      <c r="T291" s="85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165</v>
      </c>
      <c r="AU291" s="17" t="s">
        <v>81</v>
      </c>
    </row>
    <row r="292" s="12" customFormat="1" ht="22.8" customHeight="1">
      <c r="A292" s="12"/>
      <c r="B292" s="196"/>
      <c r="C292" s="197"/>
      <c r="D292" s="198" t="s">
        <v>71</v>
      </c>
      <c r="E292" s="210" t="s">
        <v>457</v>
      </c>
      <c r="F292" s="210" t="s">
        <v>458</v>
      </c>
      <c r="G292" s="197"/>
      <c r="H292" s="197"/>
      <c r="I292" s="200"/>
      <c r="J292" s="211">
        <f>BK292</f>
        <v>0</v>
      </c>
      <c r="K292" s="197"/>
      <c r="L292" s="202"/>
      <c r="M292" s="203"/>
      <c r="N292" s="204"/>
      <c r="O292" s="204"/>
      <c r="P292" s="205">
        <f>SUM(P293:P299)</f>
        <v>0</v>
      </c>
      <c r="Q292" s="204"/>
      <c r="R292" s="205">
        <f>SUM(R293:R299)</f>
        <v>0.09976320000000001</v>
      </c>
      <c r="S292" s="204"/>
      <c r="T292" s="206">
        <f>SUM(T293:T299)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7" t="s">
        <v>81</v>
      </c>
      <c r="AT292" s="208" t="s">
        <v>71</v>
      </c>
      <c r="AU292" s="208" t="s">
        <v>79</v>
      </c>
      <c r="AY292" s="207" t="s">
        <v>155</v>
      </c>
      <c r="BK292" s="209">
        <f>SUM(BK293:BK299)</f>
        <v>0</v>
      </c>
    </row>
    <row r="293" s="2" customFormat="1" ht="37.8" customHeight="1">
      <c r="A293" s="38"/>
      <c r="B293" s="39"/>
      <c r="C293" s="212" t="s">
        <v>488</v>
      </c>
      <c r="D293" s="212" t="s">
        <v>158</v>
      </c>
      <c r="E293" s="213" t="s">
        <v>482</v>
      </c>
      <c r="F293" s="214" t="s">
        <v>483</v>
      </c>
      <c r="G293" s="215" t="s">
        <v>161</v>
      </c>
      <c r="H293" s="216">
        <v>15.359999999999999</v>
      </c>
      <c r="I293" s="217"/>
      <c r="J293" s="218">
        <f>ROUND(I293*H293,2)</f>
        <v>0</v>
      </c>
      <c r="K293" s="214" t="s">
        <v>162</v>
      </c>
      <c r="L293" s="44"/>
      <c r="M293" s="219" t="s">
        <v>19</v>
      </c>
      <c r="N293" s="220" t="s">
        <v>43</v>
      </c>
      <c r="O293" s="84"/>
      <c r="P293" s="221">
        <f>O293*H293</f>
        <v>0</v>
      </c>
      <c r="Q293" s="221">
        <v>0.00012</v>
      </c>
      <c r="R293" s="221">
        <f>Q293*H293</f>
        <v>0.0018431999999999999</v>
      </c>
      <c r="S293" s="221">
        <v>0</v>
      </c>
      <c r="T293" s="222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3" t="s">
        <v>262</v>
      </c>
      <c r="AT293" s="223" t="s">
        <v>158</v>
      </c>
      <c r="AU293" s="223" t="s">
        <v>81</v>
      </c>
      <c r="AY293" s="17" t="s">
        <v>155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7" t="s">
        <v>79</v>
      </c>
      <c r="BK293" s="224">
        <f>ROUND(I293*H293,2)</f>
        <v>0</v>
      </c>
      <c r="BL293" s="17" t="s">
        <v>262</v>
      </c>
      <c r="BM293" s="223" t="s">
        <v>1209</v>
      </c>
    </row>
    <row r="294" s="2" customFormat="1">
      <c r="A294" s="38"/>
      <c r="B294" s="39"/>
      <c r="C294" s="40"/>
      <c r="D294" s="225" t="s">
        <v>165</v>
      </c>
      <c r="E294" s="40"/>
      <c r="F294" s="226" t="s">
        <v>485</v>
      </c>
      <c r="G294" s="40"/>
      <c r="H294" s="40"/>
      <c r="I294" s="227"/>
      <c r="J294" s="40"/>
      <c r="K294" s="40"/>
      <c r="L294" s="44"/>
      <c r="M294" s="228"/>
      <c r="N294" s="229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165</v>
      </c>
      <c r="AU294" s="17" t="s">
        <v>81</v>
      </c>
    </row>
    <row r="295" s="14" customFormat="1">
      <c r="A295" s="14"/>
      <c r="B295" s="241"/>
      <c r="C295" s="242"/>
      <c r="D295" s="232" t="s">
        <v>167</v>
      </c>
      <c r="E295" s="243" t="s">
        <v>19</v>
      </c>
      <c r="F295" s="244" t="s">
        <v>1210</v>
      </c>
      <c r="G295" s="242"/>
      <c r="H295" s="245">
        <v>15.359999999999999</v>
      </c>
      <c r="I295" s="246"/>
      <c r="J295" s="242"/>
      <c r="K295" s="242"/>
      <c r="L295" s="247"/>
      <c r="M295" s="248"/>
      <c r="N295" s="249"/>
      <c r="O295" s="249"/>
      <c r="P295" s="249"/>
      <c r="Q295" s="249"/>
      <c r="R295" s="249"/>
      <c r="S295" s="249"/>
      <c r="T295" s="250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1" t="s">
        <v>167</v>
      </c>
      <c r="AU295" s="251" t="s">
        <v>81</v>
      </c>
      <c r="AV295" s="14" t="s">
        <v>81</v>
      </c>
      <c r="AW295" s="14" t="s">
        <v>33</v>
      </c>
      <c r="AX295" s="14" t="s">
        <v>79</v>
      </c>
      <c r="AY295" s="251" t="s">
        <v>155</v>
      </c>
    </row>
    <row r="296" s="2" customFormat="1" ht="16.5" customHeight="1">
      <c r="A296" s="38"/>
      <c r="B296" s="39"/>
      <c r="C296" s="264" t="s">
        <v>493</v>
      </c>
      <c r="D296" s="264" t="s">
        <v>331</v>
      </c>
      <c r="E296" s="265" t="s">
        <v>489</v>
      </c>
      <c r="F296" s="266" t="s">
        <v>490</v>
      </c>
      <c r="G296" s="267" t="s">
        <v>378</v>
      </c>
      <c r="H296" s="268">
        <v>96</v>
      </c>
      <c r="I296" s="269"/>
      <c r="J296" s="270">
        <f>ROUND(I296*H296,2)</f>
        <v>0</v>
      </c>
      <c r="K296" s="266" t="s">
        <v>162</v>
      </c>
      <c r="L296" s="271"/>
      <c r="M296" s="272" t="s">
        <v>19</v>
      </c>
      <c r="N296" s="273" t="s">
        <v>43</v>
      </c>
      <c r="O296" s="84"/>
      <c r="P296" s="221">
        <f>O296*H296</f>
        <v>0</v>
      </c>
      <c r="Q296" s="221">
        <v>0.0010200000000000001</v>
      </c>
      <c r="R296" s="221">
        <f>Q296*H296</f>
        <v>0.097920000000000007</v>
      </c>
      <c r="S296" s="221">
        <v>0</v>
      </c>
      <c r="T296" s="22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3" t="s">
        <v>334</v>
      </c>
      <c r="AT296" s="223" t="s">
        <v>331</v>
      </c>
      <c r="AU296" s="223" t="s">
        <v>81</v>
      </c>
      <c r="AY296" s="17" t="s">
        <v>155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79</v>
      </c>
      <c r="BK296" s="224">
        <f>ROUND(I296*H296,2)</f>
        <v>0</v>
      </c>
      <c r="BL296" s="17" t="s">
        <v>262</v>
      </c>
      <c r="BM296" s="223" t="s">
        <v>1211</v>
      </c>
    </row>
    <row r="297" s="14" customFormat="1">
      <c r="A297" s="14"/>
      <c r="B297" s="241"/>
      <c r="C297" s="242"/>
      <c r="D297" s="232" t="s">
        <v>167</v>
      </c>
      <c r="E297" s="243" t="s">
        <v>19</v>
      </c>
      <c r="F297" s="244" t="s">
        <v>1097</v>
      </c>
      <c r="G297" s="242"/>
      <c r="H297" s="245">
        <v>96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167</v>
      </c>
      <c r="AU297" s="251" t="s">
        <v>81</v>
      </c>
      <c r="AV297" s="14" t="s">
        <v>81</v>
      </c>
      <c r="AW297" s="14" t="s">
        <v>33</v>
      </c>
      <c r="AX297" s="14" t="s">
        <v>79</v>
      </c>
      <c r="AY297" s="251" t="s">
        <v>155</v>
      </c>
    </row>
    <row r="298" s="2" customFormat="1" ht="55.5" customHeight="1">
      <c r="A298" s="38"/>
      <c r="B298" s="39"/>
      <c r="C298" s="212" t="s">
        <v>500</v>
      </c>
      <c r="D298" s="212" t="s">
        <v>158</v>
      </c>
      <c r="E298" s="213" t="s">
        <v>494</v>
      </c>
      <c r="F298" s="214" t="s">
        <v>495</v>
      </c>
      <c r="G298" s="215" t="s">
        <v>340</v>
      </c>
      <c r="H298" s="274"/>
      <c r="I298" s="217"/>
      <c r="J298" s="218">
        <f>ROUND(I298*H298,2)</f>
        <v>0</v>
      </c>
      <c r="K298" s="214" t="s">
        <v>162</v>
      </c>
      <c r="L298" s="44"/>
      <c r="M298" s="219" t="s">
        <v>19</v>
      </c>
      <c r="N298" s="220" t="s">
        <v>43</v>
      </c>
      <c r="O298" s="84"/>
      <c r="P298" s="221">
        <f>O298*H298</f>
        <v>0</v>
      </c>
      <c r="Q298" s="221">
        <v>0</v>
      </c>
      <c r="R298" s="221">
        <f>Q298*H298</f>
        <v>0</v>
      </c>
      <c r="S298" s="221">
        <v>0</v>
      </c>
      <c r="T298" s="22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3" t="s">
        <v>262</v>
      </c>
      <c r="AT298" s="223" t="s">
        <v>158</v>
      </c>
      <c r="AU298" s="223" t="s">
        <v>81</v>
      </c>
      <c r="AY298" s="17" t="s">
        <v>155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7" t="s">
        <v>79</v>
      </c>
      <c r="BK298" s="224">
        <f>ROUND(I298*H298,2)</f>
        <v>0</v>
      </c>
      <c r="BL298" s="17" t="s">
        <v>262</v>
      </c>
      <c r="BM298" s="223" t="s">
        <v>1212</v>
      </c>
    </row>
    <row r="299" s="2" customFormat="1">
      <c r="A299" s="38"/>
      <c r="B299" s="39"/>
      <c r="C299" s="40"/>
      <c r="D299" s="225" t="s">
        <v>165</v>
      </c>
      <c r="E299" s="40"/>
      <c r="F299" s="226" t="s">
        <v>497</v>
      </c>
      <c r="G299" s="40"/>
      <c r="H299" s="40"/>
      <c r="I299" s="227"/>
      <c r="J299" s="40"/>
      <c r="K299" s="40"/>
      <c r="L299" s="44"/>
      <c r="M299" s="228"/>
      <c r="N299" s="229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165</v>
      </c>
      <c r="AU299" s="17" t="s">
        <v>81</v>
      </c>
    </row>
    <row r="300" s="12" customFormat="1" ht="22.8" customHeight="1">
      <c r="A300" s="12"/>
      <c r="B300" s="196"/>
      <c r="C300" s="197"/>
      <c r="D300" s="198" t="s">
        <v>71</v>
      </c>
      <c r="E300" s="210" t="s">
        <v>1213</v>
      </c>
      <c r="F300" s="210" t="s">
        <v>1214</v>
      </c>
      <c r="G300" s="197"/>
      <c r="H300" s="197"/>
      <c r="I300" s="200"/>
      <c r="J300" s="211">
        <f>BK300</f>
        <v>0</v>
      </c>
      <c r="K300" s="197"/>
      <c r="L300" s="202"/>
      <c r="M300" s="203"/>
      <c r="N300" s="204"/>
      <c r="O300" s="204"/>
      <c r="P300" s="205">
        <f>SUM(P301:P315)</f>
        <v>0</v>
      </c>
      <c r="Q300" s="204"/>
      <c r="R300" s="205">
        <f>SUM(R301:R315)</f>
        <v>7.0495697999999996</v>
      </c>
      <c r="S300" s="204"/>
      <c r="T300" s="206">
        <f>SUM(T301:T315)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7" t="s">
        <v>81</v>
      </c>
      <c r="AT300" s="208" t="s">
        <v>71</v>
      </c>
      <c r="AU300" s="208" t="s">
        <v>79</v>
      </c>
      <c r="AY300" s="207" t="s">
        <v>155</v>
      </c>
      <c r="BK300" s="209">
        <f>SUM(BK301:BK315)</f>
        <v>0</v>
      </c>
    </row>
    <row r="301" s="2" customFormat="1" ht="24.15" customHeight="1">
      <c r="A301" s="38"/>
      <c r="B301" s="39"/>
      <c r="C301" s="212" t="s">
        <v>505</v>
      </c>
      <c r="D301" s="212" t="s">
        <v>158</v>
      </c>
      <c r="E301" s="213" t="s">
        <v>1215</v>
      </c>
      <c r="F301" s="214" t="s">
        <v>1216</v>
      </c>
      <c r="G301" s="215" t="s">
        <v>161</v>
      </c>
      <c r="H301" s="216">
        <v>256.80000000000001</v>
      </c>
      <c r="I301" s="217"/>
      <c r="J301" s="218">
        <f>ROUND(I301*H301,2)</f>
        <v>0</v>
      </c>
      <c r="K301" s="214" t="s">
        <v>162</v>
      </c>
      <c r="L301" s="44"/>
      <c r="M301" s="219" t="s">
        <v>19</v>
      </c>
      <c r="N301" s="220" t="s">
        <v>43</v>
      </c>
      <c r="O301" s="84"/>
      <c r="P301" s="221">
        <f>O301*H301</f>
        <v>0</v>
      </c>
      <c r="Q301" s="221">
        <v>0.00029999999999999997</v>
      </c>
      <c r="R301" s="221">
        <f>Q301*H301</f>
        <v>0.077039999999999997</v>
      </c>
      <c r="S301" s="221">
        <v>0</v>
      </c>
      <c r="T301" s="222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3" t="s">
        <v>262</v>
      </c>
      <c r="AT301" s="223" t="s">
        <v>158</v>
      </c>
      <c r="AU301" s="223" t="s">
        <v>81</v>
      </c>
      <c r="AY301" s="17" t="s">
        <v>155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7" t="s">
        <v>79</v>
      </c>
      <c r="BK301" s="224">
        <f>ROUND(I301*H301,2)</f>
        <v>0</v>
      </c>
      <c r="BL301" s="17" t="s">
        <v>262</v>
      </c>
      <c r="BM301" s="223" t="s">
        <v>1217</v>
      </c>
    </row>
    <row r="302" s="2" customFormat="1">
      <c r="A302" s="38"/>
      <c r="B302" s="39"/>
      <c r="C302" s="40"/>
      <c r="D302" s="225" t="s">
        <v>165</v>
      </c>
      <c r="E302" s="40"/>
      <c r="F302" s="226" t="s">
        <v>1218</v>
      </c>
      <c r="G302" s="40"/>
      <c r="H302" s="40"/>
      <c r="I302" s="227"/>
      <c r="J302" s="40"/>
      <c r="K302" s="40"/>
      <c r="L302" s="44"/>
      <c r="M302" s="228"/>
      <c r="N302" s="229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165</v>
      </c>
      <c r="AU302" s="17" t="s">
        <v>81</v>
      </c>
    </row>
    <row r="303" s="14" customFormat="1">
      <c r="A303" s="14"/>
      <c r="B303" s="241"/>
      <c r="C303" s="242"/>
      <c r="D303" s="232" t="s">
        <v>167</v>
      </c>
      <c r="E303" s="243" t="s">
        <v>19</v>
      </c>
      <c r="F303" s="244" t="s">
        <v>1049</v>
      </c>
      <c r="G303" s="242"/>
      <c r="H303" s="245">
        <v>256.80000000000001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167</v>
      </c>
      <c r="AU303" s="251" t="s">
        <v>81</v>
      </c>
      <c r="AV303" s="14" t="s">
        <v>81</v>
      </c>
      <c r="AW303" s="14" t="s">
        <v>33</v>
      </c>
      <c r="AX303" s="14" t="s">
        <v>79</v>
      </c>
      <c r="AY303" s="251" t="s">
        <v>155</v>
      </c>
    </row>
    <row r="304" s="2" customFormat="1" ht="37.8" customHeight="1">
      <c r="A304" s="38"/>
      <c r="B304" s="39"/>
      <c r="C304" s="212" t="s">
        <v>510</v>
      </c>
      <c r="D304" s="212" t="s">
        <v>158</v>
      </c>
      <c r="E304" s="213" t="s">
        <v>1219</v>
      </c>
      <c r="F304" s="214" t="s">
        <v>1220</v>
      </c>
      <c r="G304" s="215" t="s">
        <v>161</v>
      </c>
      <c r="H304" s="216">
        <v>256.80000000000001</v>
      </c>
      <c r="I304" s="217"/>
      <c r="J304" s="218">
        <f>ROUND(I304*H304,2)</f>
        <v>0</v>
      </c>
      <c r="K304" s="214" t="s">
        <v>162</v>
      </c>
      <c r="L304" s="44"/>
      <c r="M304" s="219" t="s">
        <v>19</v>
      </c>
      <c r="N304" s="220" t="s">
        <v>43</v>
      </c>
      <c r="O304" s="84"/>
      <c r="P304" s="221">
        <f>O304*H304</f>
        <v>0</v>
      </c>
      <c r="Q304" s="221">
        <v>0.0060000000000000001</v>
      </c>
      <c r="R304" s="221">
        <f>Q304*H304</f>
        <v>1.5408000000000002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262</v>
      </c>
      <c r="AT304" s="223" t="s">
        <v>158</v>
      </c>
      <c r="AU304" s="223" t="s">
        <v>81</v>
      </c>
      <c r="AY304" s="17" t="s">
        <v>155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79</v>
      </c>
      <c r="BK304" s="224">
        <f>ROUND(I304*H304,2)</f>
        <v>0</v>
      </c>
      <c r="BL304" s="17" t="s">
        <v>262</v>
      </c>
      <c r="BM304" s="223" t="s">
        <v>1221</v>
      </c>
    </row>
    <row r="305" s="2" customFormat="1">
      <c r="A305" s="38"/>
      <c r="B305" s="39"/>
      <c r="C305" s="40"/>
      <c r="D305" s="225" t="s">
        <v>165</v>
      </c>
      <c r="E305" s="40"/>
      <c r="F305" s="226" t="s">
        <v>1222</v>
      </c>
      <c r="G305" s="40"/>
      <c r="H305" s="40"/>
      <c r="I305" s="227"/>
      <c r="J305" s="40"/>
      <c r="K305" s="40"/>
      <c r="L305" s="44"/>
      <c r="M305" s="228"/>
      <c r="N305" s="229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165</v>
      </c>
      <c r="AU305" s="17" t="s">
        <v>81</v>
      </c>
    </row>
    <row r="306" s="14" customFormat="1">
      <c r="A306" s="14"/>
      <c r="B306" s="241"/>
      <c r="C306" s="242"/>
      <c r="D306" s="232" t="s">
        <v>167</v>
      </c>
      <c r="E306" s="243" t="s">
        <v>19</v>
      </c>
      <c r="F306" s="244" t="s">
        <v>1049</v>
      </c>
      <c r="G306" s="242"/>
      <c r="H306" s="245">
        <v>256.80000000000001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167</v>
      </c>
      <c r="AU306" s="251" t="s">
        <v>81</v>
      </c>
      <c r="AV306" s="14" t="s">
        <v>81</v>
      </c>
      <c r="AW306" s="14" t="s">
        <v>33</v>
      </c>
      <c r="AX306" s="14" t="s">
        <v>79</v>
      </c>
      <c r="AY306" s="251" t="s">
        <v>155</v>
      </c>
    </row>
    <row r="307" s="2" customFormat="1" ht="37.8" customHeight="1">
      <c r="A307" s="38"/>
      <c r="B307" s="39"/>
      <c r="C307" s="264" t="s">
        <v>515</v>
      </c>
      <c r="D307" s="264" t="s">
        <v>331</v>
      </c>
      <c r="E307" s="265" t="s">
        <v>1223</v>
      </c>
      <c r="F307" s="266" t="s">
        <v>1224</v>
      </c>
      <c r="G307" s="267" t="s">
        <v>161</v>
      </c>
      <c r="H307" s="268">
        <v>277.34399999999999</v>
      </c>
      <c r="I307" s="269"/>
      <c r="J307" s="270">
        <f>ROUND(I307*H307,2)</f>
        <v>0</v>
      </c>
      <c r="K307" s="266" t="s">
        <v>162</v>
      </c>
      <c r="L307" s="271"/>
      <c r="M307" s="272" t="s">
        <v>19</v>
      </c>
      <c r="N307" s="273" t="s">
        <v>43</v>
      </c>
      <c r="O307" s="84"/>
      <c r="P307" s="221">
        <f>O307*H307</f>
        <v>0</v>
      </c>
      <c r="Q307" s="221">
        <v>0.019199999999999998</v>
      </c>
      <c r="R307" s="221">
        <f>Q307*H307</f>
        <v>5.3250047999999994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334</v>
      </c>
      <c r="AT307" s="223" t="s">
        <v>331</v>
      </c>
      <c r="AU307" s="223" t="s">
        <v>81</v>
      </c>
      <c r="AY307" s="17" t="s">
        <v>155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79</v>
      </c>
      <c r="BK307" s="224">
        <f>ROUND(I307*H307,2)</f>
        <v>0</v>
      </c>
      <c r="BL307" s="17" t="s">
        <v>262</v>
      </c>
      <c r="BM307" s="223" t="s">
        <v>1225</v>
      </c>
    </row>
    <row r="308" s="14" customFormat="1">
      <c r="A308" s="14"/>
      <c r="B308" s="241"/>
      <c r="C308" s="242"/>
      <c r="D308" s="232" t="s">
        <v>167</v>
      </c>
      <c r="E308" s="243" t="s">
        <v>19</v>
      </c>
      <c r="F308" s="244" t="s">
        <v>1226</v>
      </c>
      <c r="G308" s="242"/>
      <c r="H308" s="245">
        <v>277.34399999999999</v>
      </c>
      <c r="I308" s="246"/>
      <c r="J308" s="242"/>
      <c r="K308" s="242"/>
      <c r="L308" s="247"/>
      <c r="M308" s="248"/>
      <c r="N308" s="249"/>
      <c r="O308" s="249"/>
      <c r="P308" s="249"/>
      <c r="Q308" s="249"/>
      <c r="R308" s="249"/>
      <c r="S308" s="249"/>
      <c r="T308" s="25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1" t="s">
        <v>167</v>
      </c>
      <c r="AU308" s="251" t="s">
        <v>81</v>
      </c>
      <c r="AV308" s="14" t="s">
        <v>81</v>
      </c>
      <c r="AW308" s="14" t="s">
        <v>33</v>
      </c>
      <c r="AX308" s="14" t="s">
        <v>79</v>
      </c>
      <c r="AY308" s="251" t="s">
        <v>155</v>
      </c>
    </row>
    <row r="309" s="2" customFormat="1" ht="24.15" customHeight="1">
      <c r="A309" s="38"/>
      <c r="B309" s="39"/>
      <c r="C309" s="212" t="s">
        <v>520</v>
      </c>
      <c r="D309" s="212" t="s">
        <v>158</v>
      </c>
      <c r="E309" s="213" t="s">
        <v>1227</v>
      </c>
      <c r="F309" s="214" t="s">
        <v>1228</v>
      </c>
      <c r="G309" s="215" t="s">
        <v>161</v>
      </c>
      <c r="H309" s="216">
        <v>71.150000000000006</v>
      </c>
      <c r="I309" s="217"/>
      <c r="J309" s="218">
        <f>ROUND(I309*H309,2)</f>
        <v>0</v>
      </c>
      <c r="K309" s="214" t="s">
        <v>162</v>
      </c>
      <c r="L309" s="44"/>
      <c r="M309" s="219" t="s">
        <v>19</v>
      </c>
      <c r="N309" s="220" t="s">
        <v>43</v>
      </c>
      <c r="O309" s="84"/>
      <c r="P309" s="221">
        <f>O309*H309</f>
        <v>0</v>
      </c>
      <c r="Q309" s="221">
        <v>0.0015</v>
      </c>
      <c r="R309" s="221">
        <f>Q309*H309</f>
        <v>0.10672500000000001</v>
      </c>
      <c r="S309" s="221">
        <v>0</v>
      </c>
      <c r="T309" s="22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3" t="s">
        <v>262</v>
      </c>
      <c r="AT309" s="223" t="s">
        <v>158</v>
      </c>
      <c r="AU309" s="223" t="s">
        <v>81</v>
      </c>
      <c r="AY309" s="17" t="s">
        <v>155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79</v>
      </c>
      <c r="BK309" s="224">
        <f>ROUND(I309*H309,2)</f>
        <v>0</v>
      </c>
      <c r="BL309" s="17" t="s">
        <v>262</v>
      </c>
      <c r="BM309" s="223" t="s">
        <v>1229</v>
      </c>
    </row>
    <row r="310" s="2" customFormat="1">
      <c r="A310" s="38"/>
      <c r="B310" s="39"/>
      <c r="C310" s="40"/>
      <c r="D310" s="225" t="s">
        <v>165</v>
      </c>
      <c r="E310" s="40"/>
      <c r="F310" s="226" t="s">
        <v>1230</v>
      </c>
      <c r="G310" s="40"/>
      <c r="H310" s="40"/>
      <c r="I310" s="227"/>
      <c r="J310" s="40"/>
      <c r="K310" s="40"/>
      <c r="L310" s="44"/>
      <c r="M310" s="228"/>
      <c r="N310" s="229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165</v>
      </c>
      <c r="AU310" s="17" t="s">
        <v>81</v>
      </c>
    </row>
    <row r="311" s="14" customFormat="1">
      <c r="A311" s="14"/>
      <c r="B311" s="241"/>
      <c r="C311" s="242"/>
      <c r="D311" s="232" t="s">
        <v>167</v>
      </c>
      <c r="E311" s="243" t="s">
        <v>19</v>
      </c>
      <c r="F311" s="244" t="s">
        <v>1151</v>
      </c>
      <c r="G311" s="242"/>
      <c r="H311" s="245">
        <v>71.150000000000006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167</v>
      </c>
      <c r="AU311" s="251" t="s">
        <v>81</v>
      </c>
      <c r="AV311" s="14" t="s">
        <v>81</v>
      </c>
      <c r="AW311" s="14" t="s">
        <v>33</v>
      </c>
      <c r="AX311" s="14" t="s">
        <v>79</v>
      </c>
      <c r="AY311" s="251" t="s">
        <v>155</v>
      </c>
    </row>
    <row r="312" s="2" customFormat="1" ht="24.15" customHeight="1">
      <c r="A312" s="38"/>
      <c r="B312" s="39"/>
      <c r="C312" s="212" t="s">
        <v>526</v>
      </c>
      <c r="D312" s="212" t="s">
        <v>158</v>
      </c>
      <c r="E312" s="213" t="s">
        <v>1231</v>
      </c>
      <c r="F312" s="214" t="s">
        <v>1232</v>
      </c>
      <c r="G312" s="215" t="s">
        <v>261</v>
      </c>
      <c r="H312" s="216">
        <v>96</v>
      </c>
      <c r="I312" s="217"/>
      <c r="J312" s="218">
        <f>ROUND(I312*H312,2)</f>
        <v>0</v>
      </c>
      <c r="K312" s="214" t="s">
        <v>19</v>
      </c>
      <c r="L312" s="44"/>
      <c r="M312" s="219" t="s">
        <v>19</v>
      </c>
      <c r="N312" s="220" t="s">
        <v>43</v>
      </c>
      <c r="O312" s="84"/>
      <c r="P312" s="221">
        <f>O312*H312</f>
        <v>0</v>
      </c>
      <c r="Q312" s="221">
        <v>0</v>
      </c>
      <c r="R312" s="221">
        <f>Q312*H312</f>
        <v>0</v>
      </c>
      <c r="S312" s="221">
        <v>0</v>
      </c>
      <c r="T312" s="22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3" t="s">
        <v>262</v>
      </c>
      <c r="AT312" s="223" t="s">
        <v>158</v>
      </c>
      <c r="AU312" s="223" t="s">
        <v>81</v>
      </c>
      <c r="AY312" s="17" t="s">
        <v>155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7" t="s">
        <v>79</v>
      </c>
      <c r="BK312" s="224">
        <f>ROUND(I312*H312,2)</f>
        <v>0</v>
      </c>
      <c r="BL312" s="17" t="s">
        <v>262</v>
      </c>
      <c r="BM312" s="223" t="s">
        <v>1233</v>
      </c>
    </row>
    <row r="313" s="14" customFormat="1">
      <c r="A313" s="14"/>
      <c r="B313" s="241"/>
      <c r="C313" s="242"/>
      <c r="D313" s="232" t="s">
        <v>167</v>
      </c>
      <c r="E313" s="243" t="s">
        <v>19</v>
      </c>
      <c r="F313" s="244" t="s">
        <v>1097</v>
      </c>
      <c r="G313" s="242"/>
      <c r="H313" s="245">
        <v>96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167</v>
      </c>
      <c r="AU313" s="251" t="s">
        <v>81</v>
      </c>
      <c r="AV313" s="14" t="s">
        <v>81</v>
      </c>
      <c r="AW313" s="14" t="s">
        <v>33</v>
      </c>
      <c r="AX313" s="14" t="s">
        <v>79</v>
      </c>
      <c r="AY313" s="251" t="s">
        <v>155</v>
      </c>
    </row>
    <row r="314" s="2" customFormat="1" ht="49.05" customHeight="1">
      <c r="A314" s="38"/>
      <c r="B314" s="39"/>
      <c r="C314" s="212" t="s">
        <v>531</v>
      </c>
      <c r="D314" s="212" t="s">
        <v>158</v>
      </c>
      <c r="E314" s="213" t="s">
        <v>1234</v>
      </c>
      <c r="F314" s="214" t="s">
        <v>1235</v>
      </c>
      <c r="G314" s="215" t="s">
        <v>340</v>
      </c>
      <c r="H314" s="274"/>
      <c r="I314" s="217"/>
      <c r="J314" s="218">
        <f>ROUND(I314*H314,2)</f>
        <v>0</v>
      </c>
      <c r="K314" s="214" t="s">
        <v>162</v>
      </c>
      <c r="L314" s="44"/>
      <c r="M314" s="219" t="s">
        <v>19</v>
      </c>
      <c r="N314" s="220" t="s">
        <v>43</v>
      </c>
      <c r="O314" s="84"/>
      <c r="P314" s="221">
        <f>O314*H314</f>
        <v>0</v>
      </c>
      <c r="Q314" s="221">
        <v>0</v>
      </c>
      <c r="R314" s="221">
        <f>Q314*H314</f>
        <v>0</v>
      </c>
      <c r="S314" s="221">
        <v>0</v>
      </c>
      <c r="T314" s="222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3" t="s">
        <v>262</v>
      </c>
      <c r="AT314" s="223" t="s">
        <v>158</v>
      </c>
      <c r="AU314" s="223" t="s">
        <v>81</v>
      </c>
      <c r="AY314" s="17" t="s">
        <v>155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79</v>
      </c>
      <c r="BK314" s="224">
        <f>ROUND(I314*H314,2)</f>
        <v>0</v>
      </c>
      <c r="BL314" s="17" t="s">
        <v>262</v>
      </c>
      <c r="BM314" s="223" t="s">
        <v>1236</v>
      </c>
    </row>
    <row r="315" s="2" customFormat="1">
      <c r="A315" s="38"/>
      <c r="B315" s="39"/>
      <c r="C315" s="40"/>
      <c r="D315" s="225" t="s">
        <v>165</v>
      </c>
      <c r="E315" s="40"/>
      <c r="F315" s="226" t="s">
        <v>1237</v>
      </c>
      <c r="G315" s="40"/>
      <c r="H315" s="40"/>
      <c r="I315" s="227"/>
      <c r="J315" s="40"/>
      <c r="K315" s="40"/>
      <c r="L315" s="44"/>
      <c r="M315" s="228"/>
      <c r="N315" s="229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165</v>
      </c>
      <c r="AU315" s="17" t="s">
        <v>81</v>
      </c>
    </row>
    <row r="316" s="12" customFormat="1" ht="22.8" customHeight="1">
      <c r="A316" s="12"/>
      <c r="B316" s="196"/>
      <c r="C316" s="197"/>
      <c r="D316" s="198" t="s">
        <v>71</v>
      </c>
      <c r="E316" s="210" t="s">
        <v>498</v>
      </c>
      <c r="F316" s="210" t="s">
        <v>499</v>
      </c>
      <c r="G316" s="197"/>
      <c r="H316" s="197"/>
      <c r="I316" s="200"/>
      <c r="J316" s="211">
        <f>BK316</f>
        <v>0</v>
      </c>
      <c r="K316" s="197"/>
      <c r="L316" s="202"/>
      <c r="M316" s="203"/>
      <c r="N316" s="204"/>
      <c r="O316" s="204"/>
      <c r="P316" s="205">
        <f>SUM(P317:P352)</f>
        <v>0</v>
      </c>
      <c r="Q316" s="204"/>
      <c r="R316" s="205">
        <f>SUM(R317:R352)</f>
        <v>12.737951999999998</v>
      </c>
      <c r="S316" s="204"/>
      <c r="T316" s="206">
        <f>SUM(T317:T352)</f>
        <v>3.774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7" t="s">
        <v>81</v>
      </c>
      <c r="AT316" s="208" t="s">
        <v>71</v>
      </c>
      <c r="AU316" s="208" t="s">
        <v>79</v>
      </c>
      <c r="AY316" s="207" t="s">
        <v>155</v>
      </c>
      <c r="BK316" s="209">
        <f>SUM(BK317:BK352)</f>
        <v>0</v>
      </c>
    </row>
    <row r="317" s="2" customFormat="1" ht="24.15" customHeight="1">
      <c r="A317" s="38"/>
      <c r="B317" s="39"/>
      <c r="C317" s="212" t="s">
        <v>536</v>
      </c>
      <c r="D317" s="212" t="s">
        <v>158</v>
      </c>
      <c r="E317" s="213" t="s">
        <v>501</v>
      </c>
      <c r="F317" s="214" t="s">
        <v>502</v>
      </c>
      <c r="G317" s="215" t="s">
        <v>161</v>
      </c>
      <c r="H317" s="216">
        <v>1509.5999999999999</v>
      </c>
      <c r="I317" s="217"/>
      <c r="J317" s="218">
        <f>ROUND(I317*H317,2)</f>
        <v>0</v>
      </c>
      <c r="K317" s="214" t="s">
        <v>162</v>
      </c>
      <c r="L317" s="44"/>
      <c r="M317" s="219" t="s">
        <v>19</v>
      </c>
      <c r="N317" s="220" t="s">
        <v>43</v>
      </c>
      <c r="O317" s="84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163</v>
      </c>
      <c r="AT317" s="223" t="s">
        <v>158</v>
      </c>
      <c r="AU317" s="223" t="s">
        <v>81</v>
      </c>
      <c r="AY317" s="17" t="s">
        <v>155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79</v>
      </c>
      <c r="BK317" s="224">
        <f>ROUND(I317*H317,2)</f>
        <v>0</v>
      </c>
      <c r="BL317" s="17" t="s">
        <v>163</v>
      </c>
      <c r="BM317" s="223" t="s">
        <v>1238</v>
      </c>
    </row>
    <row r="318" s="2" customFormat="1">
      <c r="A318" s="38"/>
      <c r="B318" s="39"/>
      <c r="C318" s="40"/>
      <c r="D318" s="225" t="s">
        <v>165</v>
      </c>
      <c r="E318" s="40"/>
      <c r="F318" s="226" t="s">
        <v>504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165</v>
      </c>
      <c r="AU318" s="17" t="s">
        <v>81</v>
      </c>
    </row>
    <row r="319" s="14" customFormat="1">
      <c r="A319" s="14"/>
      <c r="B319" s="241"/>
      <c r="C319" s="242"/>
      <c r="D319" s="232" t="s">
        <v>167</v>
      </c>
      <c r="E319" s="243" t="s">
        <v>19</v>
      </c>
      <c r="F319" s="244" t="s">
        <v>1239</v>
      </c>
      <c r="G319" s="242"/>
      <c r="H319" s="245">
        <v>1149.1199999999999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167</v>
      </c>
      <c r="AU319" s="251" t="s">
        <v>81</v>
      </c>
      <c r="AV319" s="14" t="s">
        <v>81</v>
      </c>
      <c r="AW319" s="14" t="s">
        <v>33</v>
      </c>
      <c r="AX319" s="14" t="s">
        <v>72</v>
      </c>
      <c r="AY319" s="251" t="s">
        <v>155</v>
      </c>
    </row>
    <row r="320" s="14" customFormat="1">
      <c r="A320" s="14"/>
      <c r="B320" s="241"/>
      <c r="C320" s="242"/>
      <c r="D320" s="232" t="s">
        <v>167</v>
      </c>
      <c r="E320" s="243" t="s">
        <v>19</v>
      </c>
      <c r="F320" s="244" t="s">
        <v>1240</v>
      </c>
      <c r="G320" s="242"/>
      <c r="H320" s="245">
        <v>360.48000000000002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167</v>
      </c>
      <c r="AU320" s="251" t="s">
        <v>81</v>
      </c>
      <c r="AV320" s="14" t="s">
        <v>81</v>
      </c>
      <c r="AW320" s="14" t="s">
        <v>33</v>
      </c>
      <c r="AX320" s="14" t="s">
        <v>72</v>
      </c>
      <c r="AY320" s="251" t="s">
        <v>155</v>
      </c>
    </row>
    <row r="321" s="15" customFormat="1">
      <c r="A321" s="15"/>
      <c r="B321" s="252"/>
      <c r="C321" s="253"/>
      <c r="D321" s="232" t="s">
        <v>167</v>
      </c>
      <c r="E321" s="254" t="s">
        <v>19</v>
      </c>
      <c r="F321" s="255" t="s">
        <v>173</v>
      </c>
      <c r="G321" s="253"/>
      <c r="H321" s="256">
        <v>1509.5999999999999</v>
      </c>
      <c r="I321" s="257"/>
      <c r="J321" s="253"/>
      <c r="K321" s="253"/>
      <c r="L321" s="258"/>
      <c r="M321" s="259"/>
      <c r="N321" s="260"/>
      <c r="O321" s="260"/>
      <c r="P321" s="260"/>
      <c r="Q321" s="260"/>
      <c r="R321" s="260"/>
      <c r="S321" s="260"/>
      <c r="T321" s="26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2" t="s">
        <v>167</v>
      </c>
      <c r="AU321" s="262" t="s">
        <v>81</v>
      </c>
      <c r="AV321" s="15" t="s">
        <v>163</v>
      </c>
      <c r="AW321" s="15" t="s">
        <v>33</v>
      </c>
      <c r="AX321" s="15" t="s">
        <v>79</v>
      </c>
      <c r="AY321" s="262" t="s">
        <v>155</v>
      </c>
    </row>
    <row r="322" s="2" customFormat="1" ht="24.15" customHeight="1">
      <c r="A322" s="38"/>
      <c r="B322" s="39"/>
      <c r="C322" s="212" t="s">
        <v>542</v>
      </c>
      <c r="D322" s="212" t="s">
        <v>158</v>
      </c>
      <c r="E322" s="213" t="s">
        <v>506</v>
      </c>
      <c r="F322" s="214" t="s">
        <v>507</v>
      </c>
      <c r="G322" s="215" t="s">
        <v>161</v>
      </c>
      <c r="H322" s="216">
        <v>1509.5999999999999</v>
      </c>
      <c r="I322" s="217"/>
      <c r="J322" s="218">
        <f>ROUND(I322*H322,2)</f>
        <v>0</v>
      </c>
      <c r="K322" s="214" t="s">
        <v>162</v>
      </c>
      <c r="L322" s="44"/>
      <c r="M322" s="219" t="s">
        <v>19</v>
      </c>
      <c r="N322" s="220" t="s">
        <v>43</v>
      </c>
      <c r="O322" s="84"/>
      <c r="P322" s="221">
        <f>O322*H322</f>
        <v>0</v>
      </c>
      <c r="Q322" s="221">
        <v>0</v>
      </c>
      <c r="R322" s="221">
        <f>Q322*H322</f>
        <v>0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262</v>
      </c>
      <c r="AT322" s="223" t="s">
        <v>158</v>
      </c>
      <c r="AU322" s="223" t="s">
        <v>81</v>
      </c>
      <c r="AY322" s="17" t="s">
        <v>155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79</v>
      </c>
      <c r="BK322" s="224">
        <f>ROUND(I322*H322,2)</f>
        <v>0</v>
      </c>
      <c r="BL322" s="17" t="s">
        <v>262</v>
      </c>
      <c r="BM322" s="223" t="s">
        <v>1241</v>
      </c>
    </row>
    <row r="323" s="2" customFormat="1">
      <c r="A323" s="38"/>
      <c r="B323" s="39"/>
      <c r="C323" s="40"/>
      <c r="D323" s="225" t="s">
        <v>165</v>
      </c>
      <c r="E323" s="40"/>
      <c r="F323" s="226" t="s">
        <v>509</v>
      </c>
      <c r="G323" s="40"/>
      <c r="H323" s="40"/>
      <c r="I323" s="227"/>
      <c r="J323" s="40"/>
      <c r="K323" s="40"/>
      <c r="L323" s="44"/>
      <c r="M323" s="228"/>
      <c r="N323" s="229"/>
      <c r="O323" s="84"/>
      <c r="P323" s="84"/>
      <c r="Q323" s="84"/>
      <c r="R323" s="84"/>
      <c r="S323" s="84"/>
      <c r="T323" s="85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165</v>
      </c>
      <c r="AU323" s="17" t="s">
        <v>81</v>
      </c>
    </row>
    <row r="324" s="2" customFormat="1" ht="24.15" customHeight="1">
      <c r="A324" s="38"/>
      <c r="B324" s="39"/>
      <c r="C324" s="212" t="s">
        <v>548</v>
      </c>
      <c r="D324" s="212" t="s">
        <v>158</v>
      </c>
      <c r="E324" s="213" t="s">
        <v>511</v>
      </c>
      <c r="F324" s="214" t="s">
        <v>512</v>
      </c>
      <c r="G324" s="215" t="s">
        <v>161</v>
      </c>
      <c r="H324" s="216">
        <v>1509.5999999999999</v>
      </c>
      <c r="I324" s="217"/>
      <c r="J324" s="218">
        <f>ROUND(I324*H324,2)</f>
        <v>0</v>
      </c>
      <c r="K324" s="214" t="s">
        <v>162</v>
      </c>
      <c r="L324" s="44"/>
      <c r="M324" s="219" t="s">
        <v>19</v>
      </c>
      <c r="N324" s="220" t="s">
        <v>43</v>
      </c>
      <c r="O324" s="84"/>
      <c r="P324" s="221">
        <f>O324*H324</f>
        <v>0</v>
      </c>
      <c r="Q324" s="221">
        <v>0.00020000000000000001</v>
      </c>
      <c r="R324" s="221">
        <f>Q324*H324</f>
        <v>0.30192000000000002</v>
      </c>
      <c r="S324" s="221">
        <v>0</v>
      </c>
      <c r="T324" s="22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3" t="s">
        <v>262</v>
      </c>
      <c r="AT324" s="223" t="s">
        <v>158</v>
      </c>
      <c r="AU324" s="223" t="s">
        <v>81</v>
      </c>
      <c r="AY324" s="17" t="s">
        <v>155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7" t="s">
        <v>79</v>
      </c>
      <c r="BK324" s="224">
        <f>ROUND(I324*H324,2)</f>
        <v>0</v>
      </c>
      <c r="BL324" s="17" t="s">
        <v>262</v>
      </c>
      <c r="BM324" s="223" t="s">
        <v>1242</v>
      </c>
    </row>
    <row r="325" s="2" customFormat="1">
      <c r="A325" s="38"/>
      <c r="B325" s="39"/>
      <c r="C325" s="40"/>
      <c r="D325" s="225" t="s">
        <v>165</v>
      </c>
      <c r="E325" s="40"/>
      <c r="F325" s="226" t="s">
        <v>514</v>
      </c>
      <c r="G325" s="40"/>
      <c r="H325" s="40"/>
      <c r="I325" s="227"/>
      <c r="J325" s="40"/>
      <c r="K325" s="40"/>
      <c r="L325" s="44"/>
      <c r="M325" s="228"/>
      <c r="N325" s="229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165</v>
      </c>
      <c r="AU325" s="17" t="s">
        <v>81</v>
      </c>
    </row>
    <row r="326" s="2" customFormat="1" ht="37.8" customHeight="1">
      <c r="A326" s="38"/>
      <c r="B326" s="39"/>
      <c r="C326" s="212" t="s">
        <v>553</v>
      </c>
      <c r="D326" s="212" t="s">
        <v>158</v>
      </c>
      <c r="E326" s="213" t="s">
        <v>516</v>
      </c>
      <c r="F326" s="214" t="s">
        <v>517</v>
      </c>
      <c r="G326" s="215" t="s">
        <v>161</v>
      </c>
      <c r="H326" s="216">
        <v>1509.5999999999999</v>
      </c>
      <c r="I326" s="217"/>
      <c r="J326" s="218">
        <f>ROUND(I326*H326,2)</f>
        <v>0</v>
      </c>
      <c r="K326" s="214" t="s">
        <v>162</v>
      </c>
      <c r="L326" s="44"/>
      <c r="M326" s="219" t="s">
        <v>19</v>
      </c>
      <c r="N326" s="220" t="s">
        <v>43</v>
      </c>
      <c r="O326" s="84"/>
      <c r="P326" s="221">
        <f>O326*H326</f>
        <v>0</v>
      </c>
      <c r="Q326" s="221">
        <v>0.0044999999999999997</v>
      </c>
      <c r="R326" s="221">
        <f>Q326*H326</f>
        <v>6.7931999999999988</v>
      </c>
      <c r="S326" s="221">
        <v>0</v>
      </c>
      <c r="T326" s="22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3" t="s">
        <v>262</v>
      </c>
      <c r="AT326" s="223" t="s">
        <v>158</v>
      </c>
      <c r="AU326" s="223" t="s">
        <v>81</v>
      </c>
      <c r="AY326" s="17" t="s">
        <v>155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7" t="s">
        <v>79</v>
      </c>
      <c r="BK326" s="224">
        <f>ROUND(I326*H326,2)</f>
        <v>0</v>
      </c>
      <c r="BL326" s="17" t="s">
        <v>262</v>
      </c>
      <c r="BM326" s="223" t="s">
        <v>1243</v>
      </c>
    </row>
    <row r="327" s="2" customFormat="1">
      <c r="A327" s="38"/>
      <c r="B327" s="39"/>
      <c r="C327" s="40"/>
      <c r="D327" s="225" t="s">
        <v>165</v>
      </c>
      <c r="E327" s="40"/>
      <c r="F327" s="226" t="s">
        <v>519</v>
      </c>
      <c r="G327" s="40"/>
      <c r="H327" s="40"/>
      <c r="I327" s="227"/>
      <c r="J327" s="40"/>
      <c r="K327" s="40"/>
      <c r="L327" s="44"/>
      <c r="M327" s="228"/>
      <c r="N327" s="229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165</v>
      </c>
      <c r="AU327" s="17" t="s">
        <v>81</v>
      </c>
    </row>
    <row r="328" s="2" customFormat="1" ht="24.15" customHeight="1">
      <c r="A328" s="38"/>
      <c r="B328" s="39"/>
      <c r="C328" s="212" t="s">
        <v>560</v>
      </c>
      <c r="D328" s="212" t="s">
        <v>158</v>
      </c>
      <c r="E328" s="213" t="s">
        <v>521</v>
      </c>
      <c r="F328" s="214" t="s">
        <v>522</v>
      </c>
      <c r="G328" s="215" t="s">
        <v>161</v>
      </c>
      <c r="H328" s="216">
        <v>1509.5999999999999</v>
      </c>
      <c r="I328" s="217"/>
      <c r="J328" s="218">
        <f>ROUND(I328*H328,2)</f>
        <v>0</v>
      </c>
      <c r="K328" s="214" t="s">
        <v>162</v>
      </c>
      <c r="L328" s="44"/>
      <c r="M328" s="219" t="s">
        <v>19</v>
      </c>
      <c r="N328" s="220" t="s">
        <v>43</v>
      </c>
      <c r="O328" s="84"/>
      <c r="P328" s="221">
        <f>O328*H328</f>
        <v>0</v>
      </c>
      <c r="Q328" s="221">
        <v>0</v>
      </c>
      <c r="R328" s="221">
        <f>Q328*H328</f>
        <v>0</v>
      </c>
      <c r="S328" s="221">
        <v>0.0025000000000000001</v>
      </c>
      <c r="T328" s="222">
        <f>S328*H328</f>
        <v>3.774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262</v>
      </c>
      <c r="AT328" s="223" t="s">
        <v>158</v>
      </c>
      <c r="AU328" s="223" t="s">
        <v>81</v>
      </c>
      <c r="AY328" s="17" t="s">
        <v>155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79</v>
      </c>
      <c r="BK328" s="224">
        <f>ROUND(I328*H328,2)</f>
        <v>0</v>
      </c>
      <c r="BL328" s="17" t="s">
        <v>262</v>
      </c>
      <c r="BM328" s="223" t="s">
        <v>1244</v>
      </c>
    </row>
    <row r="329" s="2" customFormat="1">
      <c r="A329" s="38"/>
      <c r="B329" s="39"/>
      <c r="C329" s="40"/>
      <c r="D329" s="225" t="s">
        <v>165</v>
      </c>
      <c r="E329" s="40"/>
      <c r="F329" s="226" t="s">
        <v>524</v>
      </c>
      <c r="G329" s="40"/>
      <c r="H329" s="40"/>
      <c r="I329" s="227"/>
      <c r="J329" s="40"/>
      <c r="K329" s="40"/>
      <c r="L329" s="44"/>
      <c r="M329" s="228"/>
      <c r="N329" s="229"/>
      <c r="O329" s="84"/>
      <c r="P329" s="84"/>
      <c r="Q329" s="84"/>
      <c r="R329" s="84"/>
      <c r="S329" s="84"/>
      <c r="T329" s="85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165</v>
      </c>
      <c r="AU329" s="17" t="s">
        <v>81</v>
      </c>
    </row>
    <row r="330" s="14" customFormat="1">
      <c r="A330" s="14"/>
      <c r="B330" s="241"/>
      <c r="C330" s="242"/>
      <c r="D330" s="232" t="s">
        <v>167</v>
      </c>
      <c r="E330" s="243" t="s">
        <v>19</v>
      </c>
      <c r="F330" s="244" t="s">
        <v>1239</v>
      </c>
      <c r="G330" s="242"/>
      <c r="H330" s="245">
        <v>1149.1199999999999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167</v>
      </c>
      <c r="AU330" s="251" t="s">
        <v>81</v>
      </c>
      <c r="AV330" s="14" t="s">
        <v>81</v>
      </c>
      <c r="AW330" s="14" t="s">
        <v>33</v>
      </c>
      <c r="AX330" s="14" t="s">
        <v>72</v>
      </c>
      <c r="AY330" s="251" t="s">
        <v>155</v>
      </c>
    </row>
    <row r="331" s="14" customFormat="1">
      <c r="A331" s="14"/>
      <c r="B331" s="241"/>
      <c r="C331" s="242"/>
      <c r="D331" s="232" t="s">
        <v>167</v>
      </c>
      <c r="E331" s="243" t="s">
        <v>19</v>
      </c>
      <c r="F331" s="244" t="s">
        <v>1240</v>
      </c>
      <c r="G331" s="242"/>
      <c r="H331" s="245">
        <v>360.48000000000002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167</v>
      </c>
      <c r="AU331" s="251" t="s">
        <v>81</v>
      </c>
      <c r="AV331" s="14" t="s">
        <v>81</v>
      </c>
      <c r="AW331" s="14" t="s">
        <v>33</v>
      </c>
      <c r="AX331" s="14" t="s">
        <v>72</v>
      </c>
      <c r="AY331" s="251" t="s">
        <v>155</v>
      </c>
    </row>
    <row r="332" s="15" customFormat="1">
      <c r="A332" s="15"/>
      <c r="B332" s="252"/>
      <c r="C332" s="253"/>
      <c r="D332" s="232" t="s">
        <v>167</v>
      </c>
      <c r="E332" s="254" t="s">
        <v>19</v>
      </c>
      <c r="F332" s="255" t="s">
        <v>173</v>
      </c>
      <c r="G332" s="253"/>
      <c r="H332" s="256">
        <v>1509.5999999999999</v>
      </c>
      <c r="I332" s="257"/>
      <c r="J332" s="253"/>
      <c r="K332" s="253"/>
      <c r="L332" s="258"/>
      <c r="M332" s="259"/>
      <c r="N332" s="260"/>
      <c r="O332" s="260"/>
      <c r="P332" s="260"/>
      <c r="Q332" s="260"/>
      <c r="R332" s="260"/>
      <c r="S332" s="260"/>
      <c r="T332" s="261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2" t="s">
        <v>167</v>
      </c>
      <c r="AU332" s="262" t="s">
        <v>81</v>
      </c>
      <c r="AV332" s="15" t="s">
        <v>163</v>
      </c>
      <c r="AW332" s="15" t="s">
        <v>33</v>
      </c>
      <c r="AX332" s="15" t="s">
        <v>79</v>
      </c>
      <c r="AY332" s="262" t="s">
        <v>155</v>
      </c>
    </row>
    <row r="333" s="2" customFormat="1" ht="24.15" customHeight="1">
      <c r="A333" s="38"/>
      <c r="B333" s="39"/>
      <c r="C333" s="212" t="s">
        <v>565</v>
      </c>
      <c r="D333" s="212" t="s">
        <v>158</v>
      </c>
      <c r="E333" s="213" t="s">
        <v>527</v>
      </c>
      <c r="F333" s="214" t="s">
        <v>528</v>
      </c>
      <c r="G333" s="215" t="s">
        <v>161</v>
      </c>
      <c r="H333" s="216">
        <v>1509.5999999999999</v>
      </c>
      <c r="I333" s="217"/>
      <c r="J333" s="218">
        <f>ROUND(I333*H333,2)</f>
        <v>0</v>
      </c>
      <c r="K333" s="214" t="s">
        <v>162</v>
      </c>
      <c r="L333" s="44"/>
      <c r="M333" s="219" t="s">
        <v>19</v>
      </c>
      <c r="N333" s="220" t="s">
        <v>43</v>
      </c>
      <c r="O333" s="84"/>
      <c r="P333" s="221">
        <f>O333*H333</f>
        <v>0</v>
      </c>
      <c r="Q333" s="221">
        <v>0.00029999999999999997</v>
      </c>
      <c r="R333" s="221">
        <f>Q333*H333</f>
        <v>0.45287999999999995</v>
      </c>
      <c r="S333" s="221">
        <v>0</v>
      </c>
      <c r="T333" s="22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3" t="s">
        <v>262</v>
      </c>
      <c r="AT333" s="223" t="s">
        <v>158</v>
      </c>
      <c r="AU333" s="223" t="s">
        <v>81</v>
      </c>
      <c r="AY333" s="17" t="s">
        <v>155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79</v>
      </c>
      <c r="BK333" s="224">
        <f>ROUND(I333*H333,2)</f>
        <v>0</v>
      </c>
      <c r="BL333" s="17" t="s">
        <v>262</v>
      </c>
      <c r="BM333" s="223" t="s">
        <v>1245</v>
      </c>
    </row>
    <row r="334" s="2" customFormat="1">
      <c r="A334" s="38"/>
      <c r="B334" s="39"/>
      <c r="C334" s="40"/>
      <c r="D334" s="225" t="s">
        <v>165</v>
      </c>
      <c r="E334" s="40"/>
      <c r="F334" s="226" t="s">
        <v>530</v>
      </c>
      <c r="G334" s="40"/>
      <c r="H334" s="40"/>
      <c r="I334" s="227"/>
      <c r="J334" s="40"/>
      <c r="K334" s="40"/>
      <c r="L334" s="44"/>
      <c r="M334" s="228"/>
      <c r="N334" s="229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165</v>
      </c>
      <c r="AU334" s="17" t="s">
        <v>81</v>
      </c>
    </row>
    <row r="335" s="14" customFormat="1">
      <c r="A335" s="14"/>
      <c r="B335" s="241"/>
      <c r="C335" s="242"/>
      <c r="D335" s="232" t="s">
        <v>167</v>
      </c>
      <c r="E335" s="243" t="s">
        <v>19</v>
      </c>
      <c r="F335" s="244" t="s">
        <v>1239</v>
      </c>
      <c r="G335" s="242"/>
      <c r="H335" s="245">
        <v>1149.1199999999999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167</v>
      </c>
      <c r="AU335" s="251" t="s">
        <v>81</v>
      </c>
      <c r="AV335" s="14" t="s">
        <v>81</v>
      </c>
      <c r="AW335" s="14" t="s">
        <v>33</v>
      </c>
      <c r="AX335" s="14" t="s">
        <v>72</v>
      </c>
      <c r="AY335" s="251" t="s">
        <v>155</v>
      </c>
    </row>
    <row r="336" s="14" customFormat="1">
      <c r="A336" s="14"/>
      <c r="B336" s="241"/>
      <c r="C336" s="242"/>
      <c r="D336" s="232" t="s">
        <v>167</v>
      </c>
      <c r="E336" s="243" t="s">
        <v>19</v>
      </c>
      <c r="F336" s="244" t="s">
        <v>1240</v>
      </c>
      <c r="G336" s="242"/>
      <c r="H336" s="245">
        <v>360.48000000000002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1" t="s">
        <v>167</v>
      </c>
      <c r="AU336" s="251" t="s">
        <v>81</v>
      </c>
      <c r="AV336" s="14" t="s">
        <v>81</v>
      </c>
      <c r="AW336" s="14" t="s">
        <v>33</v>
      </c>
      <c r="AX336" s="14" t="s">
        <v>72</v>
      </c>
      <c r="AY336" s="251" t="s">
        <v>155</v>
      </c>
    </row>
    <row r="337" s="15" customFormat="1">
      <c r="A337" s="15"/>
      <c r="B337" s="252"/>
      <c r="C337" s="253"/>
      <c r="D337" s="232" t="s">
        <v>167</v>
      </c>
      <c r="E337" s="254" t="s">
        <v>19</v>
      </c>
      <c r="F337" s="255" t="s">
        <v>173</v>
      </c>
      <c r="G337" s="253"/>
      <c r="H337" s="256">
        <v>1509.5999999999999</v>
      </c>
      <c r="I337" s="257"/>
      <c r="J337" s="253"/>
      <c r="K337" s="253"/>
      <c r="L337" s="258"/>
      <c r="M337" s="259"/>
      <c r="N337" s="260"/>
      <c r="O337" s="260"/>
      <c r="P337" s="260"/>
      <c r="Q337" s="260"/>
      <c r="R337" s="260"/>
      <c r="S337" s="260"/>
      <c r="T337" s="26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2" t="s">
        <v>167</v>
      </c>
      <c r="AU337" s="262" t="s">
        <v>81</v>
      </c>
      <c r="AV337" s="15" t="s">
        <v>163</v>
      </c>
      <c r="AW337" s="15" t="s">
        <v>33</v>
      </c>
      <c r="AX337" s="15" t="s">
        <v>79</v>
      </c>
      <c r="AY337" s="262" t="s">
        <v>155</v>
      </c>
    </row>
    <row r="338" s="2" customFormat="1" ht="33" customHeight="1">
      <c r="A338" s="38"/>
      <c r="B338" s="39"/>
      <c r="C338" s="264" t="s">
        <v>571</v>
      </c>
      <c r="D338" s="264" t="s">
        <v>331</v>
      </c>
      <c r="E338" s="265" t="s">
        <v>532</v>
      </c>
      <c r="F338" s="266" t="s">
        <v>533</v>
      </c>
      <c r="G338" s="267" t="s">
        <v>161</v>
      </c>
      <c r="H338" s="268">
        <v>1660.56</v>
      </c>
      <c r="I338" s="269"/>
      <c r="J338" s="270">
        <f>ROUND(I338*H338,2)</f>
        <v>0</v>
      </c>
      <c r="K338" s="266" t="s">
        <v>162</v>
      </c>
      <c r="L338" s="271"/>
      <c r="M338" s="272" t="s">
        <v>19</v>
      </c>
      <c r="N338" s="273" t="s">
        <v>43</v>
      </c>
      <c r="O338" s="84"/>
      <c r="P338" s="221">
        <f>O338*H338</f>
        <v>0</v>
      </c>
      <c r="Q338" s="221">
        <v>0.0023999999999999998</v>
      </c>
      <c r="R338" s="221">
        <f>Q338*H338</f>
        <v>3.9853439999999996</v>
      </c>
      <c r="S338" s="221">
        <v>0</v>
      </c>
      <c r="T338" s="22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334</v>
      </c>
      <c r="AT338" s="223" t="s">
        <v>331</v>
      </c>
      <c r="AU338" s="223" t="s">
        <v>81</v>
      </c>
      <c r="AY338" s="17" t="s">
        <v>155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79</v>
      </c>
      <c r="BK338" s="224">
        <f>ROUND(I338*H338,2)</f>
        <v>0</v>
      </c>
      <c r="BL338" s="17" t="s">
        <v>262</v>
      </c>
      <c r="BM338" s="223" t="s">
        <v>1246</v>
      </c>
    </row>
    <row r="339" s="14" customFormat="1">
      <c r="A339" s="14"/>
      <c r="B339" s="241"/>
      <c r="C339" s="242"/>
      <c r="D339" s="232" t="s">
        <v>167</v>
      </c>
      <c r="E339" s="243" t="s">
        <v>19</v>
      </c>
      <c r="F339" s="244" t="s">
        <v>1247</v>
      </c>
      <c r="G339" s="242"/>
      <c r="H339" s="245">
        <v>1660.56</v>
      </c>
      <c r="I339" s="246"/>
      <c r="J339" s="242"/>
      <c r="K339" s="242"/>
      <c r="L339" s="247"/>
      <c r="M339" s="248"/>
      <c r="N339" s="249"/>
      <c r="O339" s="249"/>
      <c r="P339" s="249"/>
      <c r="Q339" s="249"/>
      <c r="R339" s="249"/>
      <c r="S339" s="249"/>
      <c r="T339" s="25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1" t="s">
        <v>167</v>
      </c>
      <c r="AU339" s="251" t="s">
        <v>81</v>
      </c>
      <c r="AV339" s="14" t="s">
        <v>81</v>
      </c>
      <c r="AW339" s="14" t="s">
        <v>33</v>
      </c>
      <c r="AX339" s="14" t="s">
        <v>79</v>
      </c>
      <c r="AY339" s="251" t="s">
        <v>155</v>
      </c>
    </row>
    <row r="340" s="2" customFormat="1" ht="24.15" customHeight="1">
      <c r="A340" s="38"/>
      <c r="B340" s="39"/>
      <c r="C340" s="212" t="s">
        <v>576</v>
      </c>
      <c r="D340" s="212" t="s">
        <v>158</v>
      </c>
      <c r="E340" s="213" t="s">
        <v>537</v>
      </c>
      <c r="F340" s="214" t="s">
        <v>538</v>
      </c>
      <c r="G340" s="215" t="s">
        <v>176</v>
      </c>
      <c r="H340" s="216">
        <v>395.51999999999998</v>
      </c>
      <c r="I340" s="217"/>
      <c r="J340" s="218">
        <f>ROUND(I340*H340,2)</f>
        <v>0</v>
      </c>
      <c r="K340" s="214" t="s">
        <v>162</v>
      </c>
      <c r="L340" s="44"/>
      <c r="M340" s="219" t="s">
        <v>19</v>
      </c>
      <c r="N340" s="220" t="s">
        <v>43</v>
      </c>
      <c r="O340" s="84"/>
      <c r="P340" s="221">
        <f>O340*H340</f>
        <v>0</v>
      </c>
      <c r="Q340" s="221">
        <v>2.0000000000000002E-05</v>
      </c>
      <c r="R340" s="221">
        <f>Q340*H340</f>
        <v>0.0079103999999999997</v>
      </c>
      <c r="S340" s="221">
        <v>0</v>
      </c>
      <c r="T340" s="22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3" t="s">
        <v>262</v>
      </c>
      <c r="AT340" s="223" t="s">
        <v>158</v>
      </c>
      <c r="AU340" s="223" t="s">
        <v>81</v>
      </c>
      <c r="AY340" s="17" t="s">
        <v>155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7" t="s">
        <v>79</v>
      </c>
      <c r="BK340" s="224">
        <f>ROUND(I340*H340,2)</f>
        <v>0</v>
      </c>
      <c r="BL340" s="17" t="s">
        <v>262</v>
      </c>
      <c r="BM340" s="223" t="s">
        <v>1248</v>
      </c>
    </row>
    <row r="341" s="2" customFormat="1">
      <c r="A341" s="38"/>
      <c r="B341" s="39"/>
      <c r="C341" s="40"/>
      <c r="D341" s="225" t="s">
        <v>165</v>
      </c>
      <c r="E341" s="40"/>
      <c r="F341" s="226" t="s">
        <v>540</v>
      </c>
      <c r="G341" s="40"/>
      <c r="H341" s="40"/>
      <c r="I341" s="227"/>
      <c r="J341" s="40"/>
      <c r="K341" s="40"/>
      <c r="L341" s="44"/>
      <c r="M341" s="228"/>
      <c r="N341" s="229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165</v>
      </c>
      <c r="AU341" s="17" t="s">
        <v>81</v>
      </c>
    </row>
    <row r="342" s="14" customFormat="1">
      <c r="A342" s="14"/>
      <c r="B342" s="241"/>
      <c r="C342" s="242"/>
      <c r="D342" s="232" t="s">
        <v>167</v>
      </c>
      <c r="E342" s="243" t="s">
        <v>19</v>
      </c>
      <c r="F342" s="244" t="s">
        <v>1249</v>
      </c>
      <c r="G342" s="242"/>
      <c r="H342" s="245">
        <v>395.51999999999998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167</v>
      </c>
      <c r="AU342" s="251" t="s">
        <v>81</v>
      </c>
      <c r="AV342" s="14" t="s">
        <v>81</v>
      </c>
      <c r="AW342" s="14" t="s">
        <v>33</v>
      </c>
      <c r="AX342" s="14" t="s">
        <v>72</v>
      </c>
      <c r="AY342" s="251" t="s">
        <v>155</v>
      </c>
    </row>
    <row r="343" s="15" customFormat="1">
      <c r="A343" s="15"/>
      <c r="B343" s="252"/>
      <c r="C343" s="253"/>
      <c r="D343" s="232" t="s">
        <v>167</v>
      </c>
      <c r="E343" s="254" t="s">
        <v>19</v>
      </c>
      <c r="F343" s="255" t="s">
        <v>173</v>
      </c>
      <c r="G343" s="253"/>
      <c r="H343" s="256">
        <v>395.51999999999998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2" t="s">
        <v>167</v>
      </c>
      <c r="AU343" s="262" t="s">
        <v>81</v>
      </c>
      <c r="AV343" s="15" t="s">
        <v>163</v>
      </c>
      <c r="AW343" s="15" t="s">
        <v>33</v>
      </c>
      <c r="AX343" s="15" t="s">
        <v>79</v>
      </c>
      <c r="AY343" s="262" t="s">
        <v>155</v>
      </c>
    </row>
    <row r="344" s="2" customFormat="1" ht="16.5" customHeight="1">
      <c r="A344" s="38"/>
      <c r="B344" s="39"/>
      <c r="C344" s="212" t="s">
        <v>583</v>
      </c>
      <c r="D344" s="212" t="s">
        <v>158</v>
      </c>
      <c r="E344" s="213" t="s">
        <v>543</v>
      </c>
      <c r="F344" s="214" t="s">
        <v>544</v>
      </c>
      <c r="G344" s="215" t="s">
        <v>176</v>
      </c>
      <c r="H344" s="216">
        <v>2136.96</v>
      </c>
      <c r="I344" s="217"/>
      <c r="J344" s="218">
        <f>ROUND(I344*H344,2)</f>
        <v>0</v>
      </c>
      <c r="K344" s="214" t="s">
        <v>162</v>
      </c>
      <c r="L344" s="44"/>
      <c r="M344" s="219" t="s">
        <v>19</v>
      </c>
      <c r="N344" s="220" t="s">
        <v>43</v>
      </c>
      <c r="O344" s="84"/>
      <c r="P344" s="221">
        <f>O344*H344</f>
        <v>0</v>
      </c>
      <c r="Q344" s="221">
        <v>1.0000000000000001E-05</v>
      </c>
      <c r="R344" s="221">
        <f>Q344*H344</f>
        <v>0.021369600000000002</v>
      </c>
      <c r="S344" s="221">
        <v>0</v>
      </c>
      <c r="T344" s="22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3" t="s">
        <v>262</v>
      </c>
      <c r="AT344" s="223" t="s">
        <v>158</v>
      </c>
      <c r="AU344" s="223" t="s">
        <v>81</v>
      </c>
      <c r="AY344" s="17" t="s">
        <v>155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7" t="s">
        <v>79</v>
      </c>
      <c r="BK344" s="224">
        <f>ROUND(I344*H344,2)</f>
        <v>0</v>
      </c>
      <c r="BL344" s="17" t="s">
        <v>262</v>
      </c>
      <c r="BM344" s="223" t="s">
        <v>1250</v>
      </c>
    </row>
    <row r="345" s="2" customFormat="1">
      <c r="A345" s="38"/>
      <c r="B345" s="39"/>
      <c r="C345" s="40"/>
      <c r="D345" s="225" t="s">
        <v>165</v>
      </c>
      <c r="E345" s="40"/>
      <c r="F345" s="226" t="s">
        <v>546</v>
      </c>
      <c r="G345" s="40"/>
      <c r="H345" s="40"/>
      <c r="I345" s="227"/>
      <c r="J345" s="40"/>
      <c r="K345" s="40"/>
      <c r="L345" s="44"/>
      <c r="M345" s="228"/>
      <c r="N345" s="229"/>
      <c r="O345" s="84"/>
      <c r="P345" s="84"/>
      <c r="Q345" s="84"/>
      <c r="R345" s="84"/>
      <c r="S345" s="84"/>
      <c r="T345" s="85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165</v>
      </c>
      <c r="AU345" s="17" t="s">
        <v>81</v>
      </c>
    </row>
    <row r="346" s="14" customFormat="1">
      <c r="A346" s="14"/>
      <c r="B346" s="241"/>
      <c r="C346" s="242"/>
      <c r="D346" s="232" t="s">
        <v>167</v>
      </c>
      <c r="E346" s="243" t="s">
        <v>19</v>
      </c>
      <c r="F346" s="244" t="s">
        <v>1251</v>
      </c>
      <c r="G346" s="242"/>
      <c r="H346" s="245">
        <v>796.79999999999995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167</v>
      </c>
      <c r="AU346" s="251" t="s">
        <v>81</v>
      </c>
      <c r="AV346" s="14" t="s">
        <v>81</v>
      </c>
      <c r="AW346" s="14" t="s">
        <v>33</v>
      </c>
      <c r="AX346" s="14" t="s">
        <v>72</v>
      </c>
      <c r="AY346" s="251" t="s">
        <v>155</v>
      </c>
    </row>
    <row r="347" s="14" customFormat="1">
      <c r="A347" s="14"/>
      <c r="B347" s="241"/>
      <c r="C347" s="242"/>
      <c r="D347" s="232" t="s">
        <v>167</v>
      </c>
      <c r="E347" s="243" t="s">
        <v>19</v>
      </c>
      <c r="F347" s="244" t="s">
        <v>1252</v>
      </c>
      <c r="G347" s="242"/>
      <c r="H347" s="245">
        <v>1340.1600000000001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1" t="s">
        <v>167</v>
      </c>
      <c r="AU347" s="251" t="s">
        <v>81</v>
      </c>
      <c r="AV347" s="14" t="s">
        <v>81</v>
      </c>
      <c r="AW347" s="14" t="s">
        <v>33</v>
      </c>
      <c r="AX347" s="14" t="s">
        <v>72</v>
      </c>
      <c r="AY347" s="251" t="s">
        <v>155</v>
      </c>
    </row>
    <row r="348" s="15" customFormat="1">
      <c r="A348" s="15"/>
      <c r="B348" s="252"/>
      <c r="C348" s="253"/>
      <c r="D348" s="232" t="s">
        <v>167</v>
      </c>
      <c r="E348" s="254" t="s">
        <v>19</v>
      </c>
      <c r="F348" s="255" t="s">
        <v>173</v>
      </c>
      <c r="G348" s="253"/>
      <c r="H348" s="256">
        <v>2136.96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2" t="s">
        <v>167</v>
      </c>
      <c r="AU348" s="262" t="s">
        <v>81</v>
      </c>
      <c r="AV348" s="15" t="s">
        <v>163</v>
      </c>
      <c r="AW348" s="15" t="s">
        <v>33</v>
      </c>
      <c r="AX348" s="15" t="s">
        <v>79</v>
      </c>
      <c r="AY348" s="262" t="s">
        <v>155</v>
      </c>
    </row>
    <row r="349" s="2" customFormat="1" ht="24.15" customHeight="1">
      <c r="A349" s="38"/>
      <c r="B349" s="39"/>
      <c r="C349" s="264" t="s">
        <v>590</v>
      </c>
      <c r="D349" s="264" t="s">
        <v>331</v>
      </c>
      <c r="E349" s="265" t="s">
        <v>549</v>
      </c>
      <c r="F349" s="266" t="s">
        <v>550</v>
      </c>
      <c r="G349" s="267" t="s">
        <v>176</v>
      </c>
      <c r="H349" s="268">
        <v>2350.6559999999999</v>
      </c>
      <c r="I349" s="269"/>
      <c r="J349" s="270">
        <f>ROUND(I349*H349,2)</f>
        <v>0</v>
      </c>
      <c r="K349" s="266" t="s">
        <v>162</v>
      </c>
      <c r="L349" s="271"/>
      <c r="M349" s="272" t="s">
        <v>19</v>
      </c>
      <c r="N349" s="273" t="s">
        <v>43</v>
      </c>
      <c r="O349" s="84"/>
      <c r="P349" s="221">
        <f>O349*H349</f>
        <v>0</v>
      </c>
      <c r="Q349" s="221">
        <v>0.00050000000000000001</v>
      </c>
      <c r="R349" s="221">
        <f>Q349*H349</f>
        <v>1.1753279999999999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334</v>
      </c>
      <c r="AT349" s="223" t="s">
        <v>331</v>
      </c>
      <c r="AU349" s="223" t="s">
        <v>81</v>
      </c>
      <c r="AY349" s="17" t="s">
        <v>155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79</v>
      </c>
      <c r="BK349" s="224">
        <f>ROUND(I349*H349,2)</f>
        <v>0</v>
      </c>
      <c r="BL349" s="17" t="s">
        <v>262</v>
      </c>
      <c r="BM349" s="223" t="s">
        <v>1253</v>
      </c>
    </row>
    <row r="350" s="14" customFormat="1">
      <c r="A350" s="14"/>
      <c r="B350" s="241"/>
      <c r="C350" s="242"/>
      <c r="D350" s="232" t="s">
        <v>167</v>
      </c>
      <c r="E350" s="243" t="s">
        <v>19</v>
      </c>
      <c r="F350" s="244" t="s">
        <v>1254</v>
      </c>
      <c r="G350" s="242"/>
      <c r="H350" s="245">
        <v>2350.6559999999999</v>
      </c>
      <c r="I350" s="246"/>
      <c r="J350" s="242"/>
      <c r="K350" s="242"/>
      <c r="L350" s="247"/>
      <c r="M350" s="248"/>
      <c r="N350" s="249"/>
      <c r="O350" s="249"/>
      <c r="P350" s="249"/>
      <c r="Q350" s="249"/>
      <c r="R350" s="249"/>
      <c r="S350" s="249"/>
      <c r="T350" s="25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1" t="s">
        <v>167</v>
      </c>
      <c r="AU350" s="251" t="s">
        <v>81</v>
      </c>
      <c r="AV350" s="14" t="s">
        <v>81</v>
      </c>
      <c r="AW350" s="14" t="s">
        <v>33</v>
      </c>
      <c r="AX350" s="14" t="s">
        <v>79</v>
      </c>
      <c r="AY350" s="251" t="s">
        <v>155</v>
      </c>
    </row>
    <row r="351" s="2" customFormat="1" ht="49.05" customHeight="1">
      <c r="A351" s="38"/>
      <c r="B351" s="39"/>
      <c r="C351" s="212" t="s">
        <v>595</v>
      </c>
      <c r="D351" s="212" t="s">
        <v>158</v>
      </c>
      <c r="E351" s="213" t="s">
        <v>554</v>
      </c>
      <c r="F351" s="214" t="s">
        <v>555</v>
      </c>
      <c r="G351" s="215" t="s">
        <v>340</v>
      </c>
      <c r="H351" s="274"/>
      <c r="I351" s="217"/>
      <c r="J351" s="218">
        <f>ROUND(I351*H351,2)</f>
        <v>0</v>
      </c>
      <c r="K351" s="214" t="s">
        <v>162</v>
      </c>
      <c r="L351" s="44"/>
      <c r="M351" s="219" t="s">
        <v>19</v>
      </c>
      <c r="N351" s="220" t="s">
        <v>43</v>
      </c>
      <c r="O351" s="84"/>
      <c r="P351" s="221">
        <f>O351*H351</f>
        <v>0</v>
      </c>
      <c r="Q351" s="221">
        <v>0</v>
      </c>
      <c r="R351" s="221">
        <f>Q351*H351</f>
        <v>0</v>
      </c>
      <c r="S351" s="221">
        <v>0</v>
      </c>
      <c r="T351" s="22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3" t="s">
        <v>262</v>
      </c>
      <c r="AT351" s="223" t="s">
        <v>158</v>
      </c>
      <c r="AU351" s="223" t="s">
        <v>81</v>
      </c>
      <c r="AY351" s="17" t="s">
        <v>155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7" t="s">
        <v>79</v>
      </c>
      <c r="BK351" s="224">
        <f>ROUND(I351*H351,2)</f>
        <v>0</v>
      </c>
      <c r="BL351" s="17" t="s">
        <v>262</v>
      </c>
      <c r="BM351" s="223" t="s">
        <v>1255</v>
      </c>
    </row>
    <row r="352" s="2" customFormat="1">
      <c r="A352" s="38"/>
      <c r="B352" s="39"/>
      <c r="C352" s="40"/>
      <c r="D352" s="225" t="s">
        <v>165</v>
      </c>
      <c r="E352" s="40"/>
      <c r="F352" s="226" t="s">
        <v>557</v>
      </c>
      <c r="G352" s="40"/>
      <c r="H352" s="40"/>
      <c r="I352" s="227"/>
      <c r="J352" s="40"/>
      <c r="K352" s="40"/>
      <c r="L352" s="44"/>
      <c r="M352" s="228"/>
      <c r="N352" s="229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165</v>
      </c>
      <c r="AU352" s="17" t="s">
        <v>81</v>
      </c>
    </row>
    <row r="353" s="12" customFormat="1" ht="22.8" customHeight="1">
      <c r="A353" s="12"/>
      <c r="B353" s="196"/>
      <c r="C353" s="197"/>
      <c r="D353" s="198" t="s">
        <v>71</v>
      </c>
      <c r="E353" s="210" t="s">
        <v>558</v>
      </c>
      <c r="F353" s="210" t="s">
        <v>559</v>
      </c>
      <c r="G353" s="197"/>
      <c r="H353" s="197"/>
      <c r="I353" s="200"/>
      <c r="J353" s="211">
        <f>BK353</f>
        <v>0</v>
      </c>
      <c r="K353" s="197"/>
      <c r="L353" s="202"/>
      <c r="M353" s="203"/>
      <c r="N353" s="204"/>
      <c r="O353" s="204"/>
      <c r="P353" s="205">
        <f>SUM(P354:P383)</f>
        <v>0</v>
      </c>
      <c r="Q353" s="204"/>
      <c r="R353" s="205">
        <f>SUM(R354:R383)</f>
        <v>36.623313580000008</v>
      </c>
      <c r="S353" s="204"/>
      <c r="T353" s="206">
        <f>SUM(T354:T383)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7" t="s">
        <v>81</v>
      </c>
      <c r="AT353" s="208" t="s">
        <v>71</v>
      </c>
      <c r="AU353" s="208" t="s">
        <v>79</v>
      </c>
      <c r="AY353" s="207" t="s">
        <v>155</v>
      </c>
      <c r="BK353" s="209">
        <f>SUM(BK354:BK383)</f>
        <v>0</v>
      </c>
    </row>
    <row r="354" s="2" customFormat="1" ht="24.15" customHeight="1">
      <c r="A354" s="38"/>
      <c r="B354" s="39"/>
      <c r="C354" s="212" t="s">
        <v>602</v>
      </c>
      <c r="D354" s="212" t="s">
        <v>158</v>
      </c>
      <c r="E354" s="213" t="s">
        <v>561</v>
      </c>
      <c r="F354" s="214" t="s">
        <v>562</v>
      </c>
      <c r="G354" s="215" t="s">
        <v>161</v>
      </c>
      <c r="H354" s="216">
        <v>1393.9200000000001</v>
      </c>
      <c r="I354" s="217"/>
      <c r="J354" s="218">
        <f>ROUND(I354*H354,2)</f>
        <v>0</v>
      </c>
      <c r="K354" s="214" t="s">
        <v>162</v>
      </c>
      <c r="L354" s="44"/>
      <c r="M354" s="219" t="s">
        <v>19</v>
      </c>
      <c r="N354" s="220" t="s">
        <v>43</v>
      </c>
      <c r="O354" s="84"/>
      <c r="P354" s="221">
        <f>O354*H354</f>
        <v>0</v>
      </c>
      <c r="Q354" s="221">
        <v>0.00029999999999999997</v>
      </c>
      <c r="R354" s="221">
        <f>Q354*H354</f>
        <v>0.41817599999999999</v>
      </c>
      <c r="S354" s="221">
        <v>0</v>
      </c>
      <c r="T354" s="222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3" t="s">
        <v>262</v>
      </c>
      <c r="AT354" s="223" t="s">
        <v>158</v>
      </c>
      <c r="AU354" s="223" t="s">
        <v>81</v>
      </c>
      <c r="AY354" s="17" t="s">
        <v>155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7" t="s">
        <v>79</v>
      </c>
      <c r="BK354" s="224">
        <f>ROUND(I354*H354,2)</f>
        <v>0</v>
      </c>
      <c r="BL354" s="17" t="s">
        <v>262</v>
      </c>
      <c r="BM354" s="223" t="s">
        <v>1256</v>
      </c>
    </row>
    <row r="355" s="2" customFormat="1">
      <c r="A355" s="38"/>
      <c r="B355" s="39"/>
      <c r="C355" s="40"/>
      <c r="D355" s="225" t="s">
        <v>165</v>
      </c>
      <c r="E355" s="40"/>
      <c r="F355" s="226" t="s">
        <v>564</v>
      </c>
      <c r="G355" s="40"/>
      <c r="H355" s="40"/>
      <c r="I355" s="227"/>
      <c r="J355" s="40"/>
      <c r="K355" s="40"/>
      <c r="L355" s="44"/>
      <c r="M355" s="228"/>
      <c r="N355" s="229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165</v>
      </c>
      <c r="AU355" s="17" t="s">
        <v>81</v>
      </c>
    </row>
    <row r="356" s="14" customFormat="1">
      <c r="A356" s="14"/>
      <c r="B356" s="241"/>
      <c r="C356" s="242"/>
      <c r="D356" s="232" t="s">
        <v>167</v>
      </c>
      <c r="E356" s="243" t="s">
        <v>19</v>
      </c>
      <c r="F356" s="244" t="s">
        <v>1257</v>
      </c>
      <c r="G356" s="242"/>
      <c r="H356" s="245">
        <v>527.03999999999996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167</v>
      </c>
      <c r="AU356" s="251" t="s">
        <v>81</v>
      </c>
      <c r="AV356" s="14" t="s">
        <v>81</v>
      </c>
      <c r="AW356" s="14" t="s">
        <v>33</v>
      </c>
      <c r="AX356" s="14" t="s">
        <v>72</v>
      </c>
      <c r="AY356" s="251" t="s">
        <v>155</v>
      </c>
    </row>
    <row r="357" s="14" customFormat="1">
      <c r="A357" s="14"/>
      <c r="B357" s="241"/>
      <c r="C357" s="242"/>
      <c r="D357" s="232" t="s">
        <v>167</v>
      </c>
      <c r="E357" s="243" t="s">
        <v>19</v>
      </c>
      <c r="F357" s="244" t="s">
        <v>1258</v>
      </c>
      <c r="G357" s="242"/>
      <c r="H357" s="245">
        <v>866.88</v>
      </c>
      <c r="I357" s="246"/>
      <c r="J357" s="242"/>
      <c r="K357" s="242"/>
      <c r="L357" s="247"/>
      <c r="M357" s="248"/>
      <c r="N357" s="249"/>
      <c r="O357" s="249"/>
      <c r="P357" s="249"/>
      <c r="Q357" s="249"/>
      <c r="R357" s="249"/>
      <c r="S357" s="249"/>
      <c r="T357" s="25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1" t="s">
        <v>167</v>
      </c>
      <c r="AU357" s="251" t="s">
        <v>81</v>
      </c>
      <c r="AV357" s="14" t="s">
        <v>81</v>
      </c>
      <c r="AW357" s="14" t="s">
        <v>33</v>
      </c>
      <c r="AX357" s="14" t="s">
        <v>72</v>
      </c>
      <c r="AY357" s="251" t="s">
        <v>155</v>
      </c>
    </row>
    <row r="358" s="15" customFormat="1">
      <c r="A358" s="15"/>
      <c r="B358" s="252"/>
      <c r="C358" s="253"/>
      <c r="D358" s="232" t="s">
        <v>167</v>
      </c>
      <c r="E358" s="254" t="s">
        <v>19</v>
      </c>
      <c r="F358" s="255" t="s">
        <v>173</v>
      </c>
      <c r="G358" s="253"/>
      <c r="H358" s="256">
        <v>1393.9200000000001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2" t="s">
        <v>167</v>
      </c>
      <c r="AU358" s="262" t="s">
        <v>81</v>
      </c>
      <c r="AV358" s="15" t="s">
        <v>163</v>
      </c>
      <c r="AW358" s="15" t="s">
        <v>33</v>
      </c>
      <c r="AX358" s="15" t="s">
        <v>79</v>
      </c>
      <c r="AY358" s="262" t="s">
        <v>155</v>
      </c>
    </row>
    <row r="359" s="2" customFormat="1" ht="24.15" customHeight="1">
      <c r="A359" s="38"/>
      <c r="B359" s="39"/>
      <c r="C359" s="212" t="s">
        <v>606</v>
      </c>
      <c r="D359" s="212" t="s">
        <v>158</v>
      </c>
      <c r="E359" s="213" t="s">
        <v>1259</v>
      </c>
      <c r="F359" s="214" t="s">
        <v>1260</v>
      </c>
      <c r="G359" s="215" t="s">
        <v>161</v>
      </c>
      <c r="H359" s="216">
        <v>527.03999999999996</v>
      </c>
      <c r="I359" s="217"/>
      <c r="J359" s="218">
        <f>ROUND(I359*H359,2)</f>
        <v>0</v>
      </c>
      <c r="K359" s="214" t="s">
        <v>162</v>
      </c>
      <c r="L359" s="44"/>
      <c r="M359" s="219" t="s">
        <v>19</v>
      </c>
      <c r="N359" s="220" t="s">
        <v>43</v>
      </c>
      <c r="O359" s="84"/>
      <c r="P359" s="221">
        <f>O359*H359</f>
        <v>0</v>
      </c>
      <c r="Q359" s="221">
        <v>0.0015</v>
      </c>
      <c r="R359" s="221">
        <f>Q359*H359</f>
        <v>0.79055999999999993</v>
      </c>
      <c r="S359" s="221">
        <v>0</v>
      </c>
      <c r="T359" s="222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3" t="s">
        <v>262</v>
      </c>
      <c r="AT359" s="223" t="s">
        <v>158</v>
      </c>
      <c r="AU359" s="223" t="s">
        <v>81</v>
      </c>
      <c r="AY359" s="17" t="s">
        <v>155</v>
      </c>
      <c r="BE359" s="224">
        <f>IF(N359="základní",J359,0)</f>
        <v>0</v>
      </c>
      <c r="BF359" s="224">
        <f>IF(N359="snížená",J359,0)</f>
        <v>0</v>
      </c>
      <c r="BG359" s="224">
        <f>IF(N359="zákl. přenesená",J359,0)</f>
        <v>0</v>
      </c>
      <c r="BH359" s="224">
        <f>IF(N359="sníž. přenesená",J359,0)</f>
        <v>0</v>
      </c>
      <c r="BI359" s="224">
        <f>IF(N359="nulová",J359,0)</f>
        <v>0</v>
      </c>
      <c r="BJ359" s="17" t="s">
        <v>79</v>
      </c>
      <c r="BK359" s="224">
        <f>ROUND(I359*H359,2)</f>
        <v>0</v>
      </c>
      <c r="BL359" s="17" t="s">
        <v>262</v>
      </c>
      <c r="BM359" s="223" t="s">
        <v>1261</v>
      </c>
    </row>
    <row r="360" s="2" customFormat="1">
      <c r="A360" s="38"/>
      <c r="B360" s="39"/>
      <c r="C360" s="40"/>
      <c r="D360" s="225" t="s">
        <v>165</v>
      </c>
      <c r="E360" s="40"/>
      <c r="F360" s="226" t="s">
        <v>1262</v>
      </c>
      <c r="G360" s="40"/>
      <c r="H360" s="40"/>
      <c r="I360" s="227"/>
      <c r="J360" s="40"/>
      <c r="K360" s="40"/>
      <c r="L360" s="44"/>
      <c r="M360" s="228"/>
      <c r="N360" s="229"/>
      <c r="O360" s="84"/>
      <c r="P360" s="84"/>
      <c r="Q360" s="84"/>
      <c r="R360" s="84"/>
      <c r="S360" s="84"/>
      <c r="T360" s="85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165</v>
      </c>
      <c r="AU360" s="17" t="s">
        <v>81</v>
      </c>
    </row>
    <row r="361" s="14" customFormat="1">
      <c r="A361" s="14"/>
      <c r="B361" s="241"/>
      <c r="C361" s="242"/>
      <c r="D361" s="232" t="s">
        <v>167</v>
      </c>
      <c r="E361" s="243" t="s">
        <v>19</v>
      </c>
      <c r="F361" s="244" t="s">
        <v>1263</v>
      </c>
      <c r="G361" s="242"/>
      <c r="H361" s="245">
        <v>527.03999999999996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1" t="s">
        <v>167</v>
      </c>
      <c r="AU361" s="251" t="s">
        <v>81</v>
      </c>
      <c r="AV361" s="14" t="s">
        <v>81</v>
      </c>
      <c r="AW361" s="14" t="s">
        <v>33</v>
      </c>
      <c r="AX361" s="14" t="s">
        <v>79</v>
      </c>
      <c r="AY361" s="251" t="s">
        <v>155</v>
      </c>
    </row>
    <row r="362" s="2" customFormat="1" ht="24.15" customHeight="1">
      <c r="A362" s="38"/>
      <c r="B362" s="39"/>
      <c r="C362" s="212" t="s">
        <v>617</v>
      </c>
      <c r="D362" s="212" t="s">
        <v>158</v>
      </c>
      <c r="E362" s="213" t="s">
        <v>1264</v>
      </c>
      <c r="F362" s="214" t="s">
        <v>1265</v>
      </c>
      <c r="G362" s="215" t="s">
        <v>176</v>
      </c>
      <c r="H362" s="216">
        <v>873.12</v>
      </c>
      <c r="I362" s="217"/>
      <c r="J362" s="218">
        <f>ROUND(I362*H362,2)</f>
        <v>0</v>
      </c>
      <c r="K362" s="214" t="s">
        <v>162</v>
      </c>
      <c r="L362" s="44"/>
      <c r="M362" s="219" t="s">
        <v>19</v>
      </c>
      <c r="N362" s="220" t="s">
        <v>43</v>
      </c>
      <c r="O362" s="84"/>
      <c r="P362" s="221">
        <f>O362*H362</f>
        <v>0</v>
      </c>
      <c r="Q362" s="221">
        <v>0.00142</v>
      </c>
      <c r="R362" s="221">
        <f>Q362*H362</f>
        <v>1.2398304</v>
      </c>
      <c r="S362" s="221">
        <v>0</v>
      </c>
      <c r="T362" s="222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3" t="s">
        <v>262</v>
      </c>
      <c r="AT362" s="223" t="s">
        <v>158</v>
      </c>
      <c r="AU362" s="223" t="s">
        <v>81</v>
      </c>
      <c r="AY362" s="17" t="s">
        <v>155</v>
      </c>
      <c r="BE362" s="224">
        <f>IF(N362="základní",J362,0)</f>
        <v>0</v>
      </c>
      <c r="BF362" s="224">
        <f>IF(N362="snížená",J362,0)</f>
        <v>0</v>
      </c>
      <c r="BG362" s="224">
        <f>IF(N362="zákl. přenesená",J362,0)</f>
        <v>0</v>
      </c>
      <c r="BH362" s="224">
        <f>IF(N362="sníž. přenesená",J362,0)</f>
        <v>0</v>
      </c>
      <c r="BI362" s="224">
        <f>IF(N362="nulová",J362,0)</f>
        <v>0</v>
      </c>
      <c r="BJ362" s="17" t="s">
        <v>79</v>
      </c>
      <c r="BK362" s="224">
        <f>ROUND(I362*H362,2)</f>
        <v>0</v>
      </c>
      <c r="BL362" s="17" t="s">
        <v>262</v>
      </c>
      <c r="BM362" s="223" t="s">
        <v>1266</v>
      </c>
    </row>
    <row r="363" s="2" customFormat="1">
      <c r="A363" s="38"/>
      <c r="B363" s="39"/>
      <c r="C363" s="40"/>
      <c r="D363" s="225" t="s">
        <v>165</v>
      </c>
      <c r="E363" s="40"/>
      <c r="F363" s="226" t="s">
        <v>1267</v>
      </c>
      <c r="G363" s="40"/>
      <c r="H363" s="40"/>
      <c r="I363" s="227"/>
      <c r="J363" s="40"/>
      <c r="K363" s="40"/>
      <c r="L363" s="44"/>
      <c r="M363" s="228"/>
      <c r="N363" s="229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165</v>
      </c>
      <c r="AU363" s="17" t="s">
        <v>81</v>
      </c>
    </row>
    <row r="364" s="14" customFormat="1">
      <c r="A364" s="14"/>
      <c r="B364" s="241"/>
      <c r="C364" s="242"/>
      <c r="D364" s="232" t="s">
        <v>167</v>
      </c>
      <c r="E364" s="243" t="s">
        <v>19</v>
      </c>
      <c r="F364" s="244" t="s">
        <v>1268</v>
      </c>
      <c r="G364" s="242"/>
      <c r="H364" s="245">
        <v>297.12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167</v>
      </c>
      <c r="AU364" s="251" t="s">
        <v>81</v>
      </c>
      <c r="AV364" s="14" t="s">
        <v>81</v>
      </c>
      <c r="AW364" s="14" t="s">
        <v>33</v>
      </c>
      <c r="AX364" s="14" t="s">
        <v>72</v>
      </c>
      <c r="AY364" s="251" t="s">
        <v>155</v>
      </c>
    </row>
    <row r="365" s="14" customFormat="1">
      <c r="A365" s="14"/>
      <c r="B365" s="241"/>
      <c r="C365" s="242"/>
      <c r="D365" s="232" t="s">
        <v>167</v>
      </c>
      <c r="E365" s="243" t="s">
        <v>19</v>
      </c>
      <c r="F365" s="244" t="s">
        <v>1269</v>
      </c>
      <c r="G365" s="242"/>
      <c r="H365" s="245">
        <v>576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1" t="s">
        <v>167</v>
      </c>
      <c r="AU365" s="251" t="s">
        <v>81</v>
      </c>
      <c r="AV365" s="14" t="s">
        <v>81</v>
      </c>
      <c r="AW365" s="14" t="s">
        <v>33</v>
      </c>
      <c r="AX365" s="14" t="s">
        <v>72</v>
      </c>
      <c r="AY365" s="251" t="s">
        <v>155</v>
      </c>
    </row>
    <row r="366" s="15" customFormat="1">
      <c r="A366" s="15"/>
      <c r="B366" s="252"/>
      <c r="C366" s="253"/>
      <c r="D366" s="232" t="s">
        <v>167</v>
      </c>
      <c r="E366" s="254" t="s">
        <v>19</v>
      </c>
      <c r="F366" s="255" t="s">
        <v>173</v>
      </c>
      <c r="G366" s="253"/>
      <c r="H366" s="256">
        <v>873.12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2" t="s">
        <v>167</v>
      </c>
      <c r="AU366" s="262" t="s">
        <v>81</v>
      </c>
      <c r="AV366" s="15" t="s">
        <v>163</v>
      </c>
      <c r="AW366" s="15" t="s">
        <v>33</v>
      </c>
      <c r="AX366" s="15" t="s">
        <v>79</v>
      </c>
      <c r="AY366" s="262" t="s">
        <v>155</v>
      </c>
    </row>
    <row r="367" s="2" customFormat="1" ht="37.8" customHeight="1">
      <c r="A367" s="38"/>
      <c r="B367" s="39"/>
      <c r="C367" s="212" t="s">
        <v>622</v>
      </c>
      <c r="D367" s="212" t="s">
        <v>158</v>
      </c>
      <c r="E367" s="213" t="s">
        <v>1270</v>
      </c>
      <c r="F367" s="214" t="s">
        <v>1271</v>
      </c>
      <c r="G367" s="215" t="s">
        <v>161</v>
      </c>
      <c r="H367" s="216">
        <v>1393.9200000000001</v>
      </c>
      <c r="I367" s="217"/>
      <c r="J367" s="218">
        <f>ROUND(I367*H367,2)</f>
        <v>0</v>
      </c>
      <c r="K367" s="214" t="s">
        <v>162</v>
      </c>
      <c r="L367" s="44"/>
      <c r="M367" s="219" t="s">
        <v>19</v>
      </c>
      <c r="N367" s="220" t="s">
        <v>43</v>
      </c>
      <c r="O367" s="84"/>
      <c r="P367" s="221">
        <f>O367*H367</f>
        <v>0</v>
      </c>
      <c r="Q367" s="221">
        <v>0.0053</v>
      </c>
      <c r="R367" s="221">
        <f>Q367*H367</f>
        <v>7.3877760000000006</v>
      </c>
      <c r="S367" s="221">
        <v>0</v>
      </c>
      <c r="T367" s="222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3" t="s">
        <v>262</v>
      </c>
      <c r="AT367" s="223" t="s">
        <v>158</v>
      </c>
      <c r="AU367" s="223" t="s">
        <v>81</v>
      </c>
      <c r="AY367" s="17" t="s">
        <v>155</v>
      </c>
      <c r="BE367" s="224">
        <f>IF(N367="základní",J367,0)</f>
        <v>0</v>
      </c>
      <c r="BF367" s="224">
        <f>IF(N367="snížená",J367,0)</f>
        <v>0</v>
      </c>
      <c r="BG367" s="224">
        <f>IF(N367="zákl. přenesená",J367,0)</f>
        <v>0</v>
      </c>
      <c r="BH367" s="224">
        <f>IF(N367="sníž. přenesená",J367,0)</f>
        <v>0</v>
      </c>
      <c r="BI367" s="224">
        <f>IF(N367="nulová",J367,0)</f>
        <v>0</v>
      </c>
      <c r="BJ367" s="17" t="s">
        <v>79</v>
      </c>
      <c r="BK367" s="224">
        <f>ROUND(I367*H367,2)</f>
        <v>0</v>
      </c>
      <c r="BL367" s="17" t="s">
        <v>262</v>
      </c>
      <c r="BM367" s="223" t="s">
        <v>1272</v>
      </c>
    </row>
    <row r="368" s="2" customFormat="1">
      <c r="A368" s="38"/>
      <c r="B368" s="39"/>
      <c r="C368" s="40"/>
      <c r="D368" s="225" t="s">
        <v>165</v>
      </c>
      <c r="E368" s="40"/>
      <c r="F368" s="226" t="s">
        <v>1273</v>
      </c>
      <c r="G368" s="40"/>
      <c r="H368" s="40"/>
      <c r="I368" s="227"/>
      <c r="J368" s="40"/>
      <c r="K368" s="40"/>
      <c r="L368" s="44"/>
      <c r="M368" s="228"/>
      <c r="N368" s="229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165</v>
      </c>
      <c r="AU368" s="17" t="s">
        <v>81</v>
      </c>
    </row>
    <row r="369" s="2" customFormat="1">
      <c r="A369" s="38"/>
      <c r="B369" s="39"/>
      <c r="C369" s="40"/>
      <c r="D369" s="232" t="s">
        <v>185</v>
      </c>
      <c r="E369" s="40"/>
      <c r="F369" s="263" t="s">
        <v>1274</v>
      </c>
      <c r="G369" s="40"/>
      <c r="H369" s="40"/>
      <c r="I369" s="227"/>
      <c r="J369" s="40"/>
      <c r="K369" s="40"/>
      <c r="L369" s="44"/>
      <c r="M369" s="228"/>
      <c r="N369" s="229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185</v>
      </c>
      <c r="AU369" s="17" t="s">
        <v>81</v>
      </c>
    </row>
    <row r="370" s="14" customFormat="1">
      <c r="A370" s="14"/>
      <c r="B370" s="241"/>
      <c r="C370" s="242"/>
      <c r="D370" s="232" t="s">
        <v>167</v>
      </c>
      <c r="E370" s="243" t="s">
        <v>19</v>
      </c>
      <c r="F370" s="244" t="s">
        <v>1257</v>
      </c>
      <c r="G370" s="242"/>
      <c r="H370" s="245">
        <v>527.03999999999996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167</v>
      </c>
      <c r="AU370" s="251" t="s">
        <v>81</v>
      </c>
      <c r="AV370" s="14" t="s">
        <v>81</v>
      </c>
      <c r="AW370" s="14" t="s">
        <v>33</v>
      </c>
      <c r="AX370" s="14" t="s">
        <v>72</v>
      </c>
      <c r="AY370" s="251" t="s">
        <v>155</v>
      </c>
    </row>
    <row r="371" s="14" customFormat="1">
      <c r="A371" s="14"/>
      <c r="B371" s="241"/>
      <c r="C371" s="242"/>
      <c r="D371" s="232" t="s">
        <v>167</v>
      </c>
      <c r="E371" s="243" t="s">
        <v>19</v>
      </c>
      <c r="F371" s="244" t="s">
        <v>1258</v>
      </c>
      <c r="G371" s="242"/>
      <c r="H371" s="245">
        <v>866.88</v>
      </c>
      <c r="I371" s="246"/>
      <c r="J371" s="242"/>
      <c r="K371" s="242"/>
      <c r="L371" s="247"/>
      <c r="M371" s="248"/>
      <c r="N371" s="249"/>
      <c r="O371" s="249"/>
      <c r="P371" s="249"/>
      <c r="Q371" s="249"/>
      <c r="R371" s="249"/>
      <c r="S371" s="249"/>
      <c r="T371" s="25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1" t="s">
        <v>167</v>
      </c>
      <c r="AU371" s="251" t="s">
        <v>81</v>
      </c>
      <c r="AV371" s="14" t="s">
        <v>81</v>
      </c>
      <c r="AW371" s="14" t="s">
        <v>33</v>
      </c>
      <c r="AX371" s="14" t="s">
        <v>72</v>
      </c>
      <c r="AY371" s="251" t="s">
        <v>155</v>
      </c>
    </row>
    <row r="372" s="15" customFormat="1">
      <c r="A372" s="15"/>
      <c r="B372" s="252"/>
      <c r="C372" s="253"/>
      <c r="D372" s="232" t="s">
        <v>167</v>
      </c>
      <c r="E372" s="254" t="s">
        <v>19</v>
      </c>
      <c r="F372" s="255" t="s">
        <v>173</v>
      </c>
      <c r="G372" s="253"/>
      <c r="H372" s="256">
        <v>1393.9200000000001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2" t="s">
        <v>167</v>
      </c>
      <c r="AU372" s="262" t="s">
        <v>81</v>
      </c>
      <c r="AV372" s="15" t="s">
        <v>163</v>
      </c>
      <c r="AW372" s="15" t="s">
        <v>33</v>
      </c>
      <c r="AX372" s="15" t="s">
        <v>79</v>
      </c>
      <c r="AY372" s="262" t="s">
        <v>155</v>
      </c>
    </row>
    <row r="373" s="2" customFormat="1" ht="24.15" customHeight="1">
      <c r="A373" s="38"/>
      <c r="B373" s="39"/>
      <c r="C373" s="264" t="s">
        <v>825</v>
      </c>
      <c r="D373" s="264" t="s">
        <v>331</v>
      </c>
      <c r="E373" s="265" t="s">
        <v>1275</v>
      </c>
      <c r="F373" s="266" t="s">
        <v>1276</v>
      </c>
      <c r="G373" s="267" t="s">
        <v>161</v>
      </c>
      <c r="H373" s="268">
        <v>1505.434</v>
      </c>
      <c r="I373" s="269"/>
      <c r="J373" s="270">
        <f>ROUND(I373*H373,2)</f>
        <v>0</v>
      </c>
      <c r="K373" s="266" t="s">
        <v>162</v>
      </c>
      <c r="L373" s="271"/>
      <c r="M373" s="272" t="s">
        <v>19</v>
      </c>
      <c r="N373" s="273" t="s">
        <v>43</v>
      </c>
      <c r="O373" s="84"/>
      <c r="P373" s="221">
        <f>O373*H373</f>
        <v>0</v>
      </c>
      <c r="Q373" s="221">
        <v>0.01771</v>
      </c>
      <c r="R373" s="221">
        <f>Q373*H373</f>
        <v>26.66123614</v>
      </c>
      <c r="S373" s="221">
        <v>0</v>
      </c>
      <c r="T373" s="222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3" t="s">
        <v>334</v>
      </c>
      <c r="AT373" s="223" t="s">
        <v>331</v>
      </c>
      <c r="AU373" s="223" t="s">
        <v>81</v>
      </c>
      <c r="AY373" s="17" t="s">
        <v>155</v>
      </c>
      <c r="BE373" s="224">
        <f>IF(N373="základní",J373,0)</f>
        <v>0</v>
      </c>
      <c r="BF373" s="224">
        <f>IF(N373="snížená",J373,0)</f>
        <v>0</v>
      </c>
      <c r="BG373" s="224">
        <f>IF(N373="zákl. přenesená",J373,0)</f>
        <v>0</v>
      </c>
      <c r="BH373" s="224">
        <f>IF(N373="sníž. přenesená",J373,0)</f>
        <v>0</v>
      </c>
      <c r="BI373" s="224">
        <f>IF(N373="nulová",J373,0)</f>
        <v>0</v>
      </c>
      <c r="BJ373" s="17" t="s">
        <v>79</v>
      </c>
      <c r="BK373" s="224">
        <f>ROUND(I373*H373,2)</f>
        <v>0</v>
      </c>
      <c r="BL373" s="17" t="s">
        <v>262</v>
      </c>
      <c r="BM373" s="223" t="s">
        <v>1277</v>
      </c>
    </row>
    <row r="374" s="14" customFormat="1">
      <c r="A374" s="14"/>
      <c r="B374" s="241"/>
      <c r="C374" s="242"/>
      <c r="D374" s="232" t="s">
        <v>167</v>
      </c>
      <c r="E374" s="243" t="s">
        <v>19</v>
      </c>
      <c r="F374" s="244" t="s">
        <v>1278</v>
      </c>
      <c r="G374" s="242"/>
      <c r="H374" s="245">
        <v>1505.434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167</v>
      </c>
      <c r="AU374" s="251" t="s">
        <v>81</v>
      </c>
      <c r="AV374" s="14" t="s">
        <v>81</v>
      </c>
      <c r="AW374" s="14" t="s">
        <v>33</v>
      </c>
      <c r="AX374" s="14" t="s">
        <v>79</v>
      </c>
      <c r="AY374" s="251" t="s">
        <v>155</v>
      </c>
    </row>
    <row r="375" s="2" customFormat="1" ht="37.8" customHeight="1">
      <c r="A375" s="38"/>
      <c r="B375" s="39"/>
      <c r="C375" s="212" t="s">
        <v>829</v>
      </c>
      <c r="D375" s="212" t="s">
        <v>158</v>
      </c>
      <c r="E375" s="213" t="s">
        <v>1279</v>
      </c>
      <c r="F375" s="214" t="s">
        <v>1280</v>
      </c>
      <c r="G375" s="215" t="s">
        <v>176</v>
      </c>
      <c r="H375" s="216">
        <v>378.72000000000003</v>
      </c>
      <c r="I375" s="217"/>
      <c r="J375" s="218">
        <f>ROUND(I375*H375,2)</f>
        <v>0</v>
      </c>
      <c r="K375" s="214" t="s">
        <v>162</v>
      </c>
      <c r="L375" s="44"/>
      <c r="M375" s="219" t="s">
        <v>19</v>
      </c>
      <c r="N375" s="220" t="s">
        <v>43</v>
      </c>
      <c r="O375" s="84"/>
      <c r="P375" s="221">
        <f>O375*H375</f>
        <v>0</v>
      </c>
      <c r="Q375" s="221">
        <v>0.00020000000000000001</v>
      </c>
      <c r="R375" s="221">
        <f>Q375*H375</f>
        <v>0.075744000000000006</v>
      </c>
      <c r="S375" s="221">
        <v>0</v>
      </c>
      <c r="T375" s="222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3" t="s">
        <v>262</v>
      </c>
      <c r="AT375" s="223" t="s">
        <v>158</v>
      </c>
      <c r="AU375" s="223" t="s">
        <v>81</v>
      </c>
      <c r="AY375" s="17" t="s">
        <v>155</v>
      </c>
      <c r="BE375" s="224">
        <f>IF(N375="základní",J375,0)</f>
        <v>0</v>
      </c>
      <c r="BF375" s="224">
        <f>IF(N375="snížená",J375,0)</f>
        <v>0</v>
      </c>
      <c r="BG375" s="224">
        <f>IF(N375="zákl. přenesená",J375,0)</f>
        <v>0</v>
      </c>
      <c r="BH375" s="224">
        <f>IF(N375="sníž. přenesená",J375,0)</f>
        <v>0</v>
      </c>
      <c r="BI375" s="224">
        <f>IF(N375="nulová",J375,0)</f>
        <v>0</v>
      </c>
      <c r="BJ375" s="17" t="s">
        <v>79</v>
      </c>
      <c r="BK375" s="224">
        <f>ROUND(I375*H375,2)</f>
        <v>0</v>
      </c>
      <c r="BL375" s="17" t="s">
        <v>262</v>
      </c>
      <c r="BM375" s="223" t="s">
        <v>1281</v>
      </c>
    </row>
    <row r="376" s="2" customFormat="1">
      <c r="A376" s="38"/>
      <c r="B376" s="39"/>
      <c r="C376" s="40"/>
      <c r="D376" s="225" t="s">
        <v>165</v>
      </c>
      <c r="E376" s="40"/>
      <c r="F376" s="226" t="s">
        <v>1282</v>
      </c>
      <c r="G376" s="40"/>
      <c r="H376" s="40"/>
      <c r="I376" s="227"/>
      <c r="J376" s="40"/>
      <c r="K376" s="40"/>
      <c r="L376" s="44"/>
      <c r="M376" s="228"/>
      <c r="N376" s="229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165</v>
      </c>
      <c r="AU376" s="17" t="s">
        <v>81</v>
      </c>
    </row>
    <row r="377" s="14" customFormat="1">
      <c r="A377" s="14"/>
      <c r="B377" s="241"/>
      <c r="C377" s="242"/>
      <c r="D377" s="232" t="s">
        <v>167</v>
      </c>
      <c r="E377" s="243" t="s">
        <v>19</v>
      </c>
      <c r="F377" s="244" t="s">
        <v>1283</v>
      </c>
      <c r="G377" s="242"/>
      <c r="H377" s="245">
        <v>378.72000000000003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167</v>
      </c>
      <c r="AU377" s="251" t="s">
        <v>81</v>
      </c>
      <c r="AV377" s="14" t="s">
        <v>81</v>
      </c>
      <c r="AW377" s="14" t="s">
        <v>33</v>
      </c>
      <c r="AX377" s="14" t="s">
        <v>79</v>
      </c>
      <c r="AY377" s="251" t="s">
        <v>155</v>
      </c>
    </row>
    <row r="378" s="2" customFormat="1" ht="16.5" customHeight="1">
      <c r="A378" s="38"/>
      <c r="B378" s="39"/>
      <c r="C378" s="264" t="s">
        <v>845</v>
      </c>
      <c r="D378" s="264" t="s">
        <v>331</v>
      </c>
      <c r="E378" s="265" t="s">
        <v>1284</v>
      </c>
      <c r="F378" s="266" t="s">
        <v>1285</v>
      </c>
      <c r="G378" s="267" t="s">
        <v>176</v>
      </c>
      <c r="H378" s="268">
        <v>416.59199999999998</v>
      </c>
      <c r="I378" s="269"/>
      <c r="J378" s="270">
        <f>ROUND(I378*H378,2)</f>
        <v>0</v>
      </c>
      <c r="K378" s="266" t="s">
        <v>162</v>
      </c>
      <c r="L378" s="271"/>
      <c r="M378" s="272" t="s">
        <v>19</v>
      </c>
      <c r="N378" s="273" t="s">
        <v>43</v>
      </c>
      <c r="O378" s="84"/>
      <c r="P378" s="221">
        <f>O378*H378</f>
        <v>0</v>
      </c>
      <c r="Q378" s="221">
        <v>0.00012</v>
      </c>
      <c r="R378" s="221">
        <f>Q378*H378</f>
        <v>0.04999104</v>
      </c>
      <c r="S378" s="221">
        <v>0</v>
      </c>
      <c r="T378" s="222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3" t="s">
        <v>334</v>
      </c>
      <c r="AT378" s="223" t="s">
        <v>331</v>
      </c>
      <c r="AU378" s="223" t="s">
        <v>81</v>
      </c>
      <c r="AY378" s="17" t="s">
        <v>155</v>
      </c>
      <c r="BE378" s="224">
        <f>IF(N378="základní",J378,0)</f>
        <v>0</v>
      </c>
      <c r="BF378" s="224">
        <f>IF(N378="snížená",J378,0)</f>
        <v>0</v>
      </c>
      <c r="BG378" s="224">
        <f>IF(N378="zákl. přenesená",J378,0)</f>
        <v>0</v>
      </c>
      <c r="BH378" s="224">
        <f>IF(N378="sníž. přenesená",J378,0)</f>
        <v>0</v>
      </c>
      <c r="BI378" s="224">
        <f>IF(N378="nulová",J378,0)</f>
        <v>0</v>
      </c>
      <c r="BJ378" s="17" t="s">
        <v>79</v>
      </c>
      <c r="BK378" s="224">
        <f>ROUND(I378*H378,2)</f>
        <v>0</v>
      </c>
      <c r="BL378" s="17" t="s">
        <v>262</v>
      </c>
      <c r="BM378" s="223" t="s">
        <v>1286</v>
      </c>
    </row>
    <row r="379" s="14" customFormat="1">
      <c r="A379" s="14"/>
      <c r="B379" s="241"/>
      <c r="C379" s="242"/>
      <c r="D379" s="232" t="s">
        <v>167</v>
      </c>
      <c r="E379" s="243" t="s">
        <v>19</v>
      </c>
      <c r="F379" s="244" t="s">
        <v>1287</v>
      </c>
      <c r="G379" s="242"/>
      <c r="H379" s="245">
        <v>416.59199999999998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167</v>
      </c>
      <c r="AU379" s="251" t="s">
        <v>81</v>
      </c>
      <c r="AV379" s="14" t="s">
        <v>81</v>
      </c>
      <c r="AW379" s="14" t="s">
        <v>33</v>
      </c>
      <c r="AX379" s="14" t="s">
        <v>79</v>
      </c>
      <c r="AY379" s="251" t="s">
        <v>155</v>
      </c>
    </row>
    <row r="380" s="2" customFormat="1" ht="24.15" customHeight="1">
      <c r="A380" s="38"/>
      <c r="B380" s="39"/>
      <c r="C380" s="212" t="s">
        <v>852</v>
      </c>
      <c r="D380" s="212" t="s">
        <v>158</v>
      </c>
      <c r="E380" s="213" t="s">
        <v>1288</v>
      </c>
      <c r="F380" s="214" t="s">
        <v>1232</v>
      </c>
      <c r="G380" s="215" t="s">
        <v>261</v>
      </c>
      <c r="H380" s="216">
        <v>96</v>
      </c>
      <c r="I380" s="217"/>
      <c r="J380" s="218">
        <f>ROUND(I380*H380,2)</f>
        <v>0</v>
      </c>
      <c r="K380" s="214" t="s">
        <v>19</v>
      </c>
      <c r="L380" s="44"/>
      <c r="M380" s="219" t="s">
        <v>19</v>
      </c>
      <c r="N380" s="220" t="s">
        <v>43</v>
      </c>
      <c r="O380" s="84"/>
      <c r="P380" s="221">
        <f>O380*H380</f>
        <v>0</v>
      </c>
      <c r="Q380" s="221">
        <v>0</v>
      </c>
      <c r="R380" s="221">
        <f>Q380*H380</f>
        <v>0</v>
      </c>
      <c r="S380" s="221">
        <v>0</v>
      </c>
      <c r="T380" s="22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3" t="s">
        <v>262</v>
      </c>
      <c r="AT380" s="223" t="s">
        <v>158</v>
      </c>
      <c r="AU380" s="223" t="s">
        <v>81</v>
      </c>
      <c r="AY380" s="17" t="s">
        <v>155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17" t="s">
        <v>79</v>
      </c>
      <c r="BK380" s="224">
        <f>ROUND(I380*H380,2)</f>
        <v>0</v>
      </c>
      <c r="BL380" s="17" t="s">
        <v>262</v>
      </c>
      <c r="BM380" s="223" t="s">
        <v>1289</v>
      </c>
    </row>
    <row r="381" s="14" customFormat="1">
      <c r="A381" s="14"/>
      <c r="B381" s="241"/>
      <c r="C381" s="242"/>
      <c r="D381" s="232" t="s">
        <v>167</v>
      </c>
      <c r="E381" s="243" t="s">
        <v>19</v>
      </c>
      <c r="F381" s="244" t="s">
        <v>1097</v>
      </c>
      <c r="G381" s="242"/>
      <c r="H381" s="245">
        <v>96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167</v>
      </c>
      <c r="AU381" s="251" t="s">
        <v>81</v>
      </c>
      <c r="AV381" s="14" t="s">
        <v>81</v>
      </c>
      <c r="AW381" s="14" t="s">
        <v>33</v>
      </c>
      <c r="AX381" s="14" t="s">
        <v>79</v>
      </c>
      <c r="AY381" s="251" t="s">
        <v>155</v>
      </c>
    </row>
    <row r="382" s="2" customFormat="1" ht="49.05" customHeight="1">
      <c r="A382" s="38"/>
      <c r="B382" s="39"/>
      <c r="C382" s="212" t="s">
        <v>898</v>
      </c>
      <c r="D382" s="212" t="s">
        <v>158</v>
      </c>
      <c r="E382" s="213" t="s">
        <v>577</v>
      </c>
      <c r="F382" s="214" t="s">
        <v>578</v>
      </c>
      <c r="G382" s="215" t="s">
        <v>340</v>
      </c>
      <c r="H382" s="274"/>
      <c r="I382" s="217"/>
      <c r="J382" s="218">
        <f>ROUND(I382*H382,2)</f>
        <v>0</v>
      </c>
      <c r="K382" s="214" t="s">
        <v>162</v>
      </c>
      <c r="L382" s="44"/>
      <c r="M382" s="219" t="s">
        <v>19</v>
      </c>
      <c r="N382" s="220" t="s">
        <v>43</v>
      </c>
      <c r="O382" s="84"/>
      <c r="P382" s="221">
        <f>O382*H382</f>
        <v>0</v>
      </c>
      <c r="Q382" s="221">
        <v>0</v>
      </c>
      <c r="R382" s="221">
        <f>Q382*H382</f>
        <v>0</v>
      </c>
      <c r="S382" s="221">
        <v>0</v>
      </c>
      <c r="T382" s="222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3" t="s">
        <v>262</v>
      </c>
      <c r="AT382" s="223" t="s">
        <v>158</v>
      </c>
      <c r="AU382" s="223" t="s">
        <v>81</v>
      </c>
      <c r="AY382" s="17" t="s">
        <v>155</v>
      </c>
      <c r="BE382" s="224">
        <f>IF(N382="základní",J382,0)</f>
        <v>0</v>
      </c>
      <c r="BF382" s="224">
        <f>IF(N382="snížená",J382,0)</f>
        <v>0</v>
      </c>
      <c r="BG382" s="224">
        <f>IF(N382="zákl. přenesená",J382,0)</f>
        <v>0</v>
      </c>
      <c r="BH382" s="224">
        <f>IF(N382="sníž. přenesená",J382,0)</f>
        <v>0</v>
      </c>
      <c r="BI382" s="224">
        <f>IF(N382="nulová",J382,0)</f>
        <v>0</v>
      </c>
      <c r="BJ382" s="17" t="s">
        <v>79</v>
      </c>
      <c r="BK382" s="224">
        <f>ROUND(I382*H382,2)</f>
        <v>0</v>
      </c>
      <c r="BL382" s="17" t="s">
        <v>262</v>
      </c>
      <c r="BM382" s="223" t="s">
        <v>1290</v>
      </c>
    </row>
    <row r="383" s="2" customFormat="1">
      <c r="A383" s="38"/>
      <c r="B383" s="39"/>
      <c r="C383" s="40"/>
      <c r="D383" s="225" t="s">
        <v>165</v>
      </c>
      <c r="E383" s="40"/>
      <c r="F383" s="226" t="s">
        <v>580</v>
      </c>
      <c r="G383" s="40"/>
      <c r="H383" s="40"/>
      <c r="I383" s="227"/>
      <c r="J383" s="40"/>
      <c r="K383" s="40"/>
      <c r="L383" s="44"/>
      <c r="M383" s="228"/>
      <c r="N383" s="229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165</v>
      </c>
      <c r="AU383" s="17" t="s">
        <v>81</v>
      </c>
    </row>
    <row r="384" s="12" customFormat="1" ht="22.8" customHeight="1">
      <c r="A384" s="12"/>
      <c r="B384" s="196"/>
      <c r="C384" s="197"/>
      <c r="D384" s="198" t="s">
        <v>71</v>
      </c>
      <c r="E384" s="210" t="s">
        <v>581</v>
      </c>
      <c r="F384" s="210" t="s">
        <v>582</v>
      </c>
      <c r="G384" s="197"/>
      <c r="H384" s="197"/>
      <c r="I384" s="200"/>
      <c r="J384" s="211">
        <f>BK384</f>
        <v>0</v>
      </c>
      <c r="K384" s="197"/>
      <c r="L384" s="202"/>
      <c r="M384" s="203"/>
      <c r="N384" s="204"/>
      <c r="O384" s="204"/>
      <c r="P384" s="205">
        <f>SUM(P385:P392)</f>
        <v>0</v>
      </c>
      <c r="Q384" s="204"/>
      <c r="R384" s="205">
        <f>SUM(R385:R392)</f>
        <v>0.057599999999999998</v>
      </c>
      <c r="S384" s="204"/>
      <c r="T384" s="206">
        <f>SUM(T385:T392)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7" t="s">
        <v>81</v>
      </c>
      <c r="AT384" s="208" t="s">
        <v>71</v>
      </c>
      <c r="AU384" s="208" t="s">
        <v>79</v>
      </c>
      <c r="AY384" s="207" t="s">
        <v>155</v>
      </c>
      <c r="BK384" s="209">
        <f>SUM(BK385:BK392)</f>
        <v>0</v>
      </c>
    </row>
    <row r="385" s="2" customFormat="1" ht="24.15" customHeight="1">
      <c r="A385" s="38"/>
      <c r="B385" s="39"/>
      <c r="C385" s="212" t="s">
        <v>902</v>
      </c>
      <c r="D385" s="212" t="s">
        <v>158</v>
      </c>
      <c r="E385" s="213" t="s">
        <v>584</v>
      </c>
      <c r="F385" s="214" t="s">
        <v>585</v>
      </c>
      <c r="G385" s="215" t="s">
        <v>161</v>
      </c>
      <c r="H385" s="216">
        <v>192</v>
      </c>
      <c r="I385" s="217"/>
      <c r="J385" s="218">
        <f>ROUND(I385*H385,2)</f>
        <v>0</v>
      </c>
      <c r="K385" s="214" t="s">
        <v>162</v>
      </c>
      <c r="L385" s="44"/>
      <c r="M385" s="219" t="s">
        <v>19</v>
      </c>
      <c r="N385" s="220" t="s">
        <v>43</v>
      </c>
      <c r="O385" s="84"/>
      <c r="P385" s="221">
        <f>O385*H385</f>
        <v>0</v>
      </c>
      <c r="Q385" s="221">
        <v>6.0000000000000002E-05</v>
      </c>
      <c r="R385" s="221">
        <f>Q385*H385</f>
        <v>0.011520000000000001</v>
      </c>
      <c r="S385" s="221">
        <v>0</v>
      </c>
      <c r="T385" s="22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3" t="s">
        <v>262</v>
      </c>
      <c r="AT385" s="223" t="s">
        <v>158</v>
      </c>
      <c r="AU385" s="223" t="s">
        <v>81</v>
      </c>
      <c r="AY385" s="17" t="s">
        <v>155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7" t="s">
        <v>79</v>
      </c>
      <c r="BK385" s="224">
        <f>ROUND(I385*H385,2)</f>
        <v>0</v>
      </c>
      <c r="BL385" s="17" t="s">
        <v>262</v>
      </c>
      <c r="BM385" s="223" t="s">
        <v>1291</v>
      </c>
    </row>
    <row r="386" s="2" customFormat="1">
      <c r="A386" s="38"/>
      <c r="B386" s="39"/>
      <c r="C386" s="40"/>
      <c r="D386" s="225" t="s">
        <v>165</v>
      </c>
      <c r="E386" s="40"/>
      <c r="F386" s="226" t="s">
        <v>587</v>
      </c>
      <c r="G386" s="40"/>
      <c r="H386" s="40"/>
      <c r="I386" s="227"/>
      <c r="J386" s="40"/>
      <c r="K386" s="40"/>
      <c r="L386" s="44"/>
      <c r="M386" s="228"/>
      <c r="N386" s="229"/>
      <c r="O386" s="84"/>
      <c r="P386" s="84"/>
      <c r="Q386" s="84"/>
      <c r="R386" s="84"/>
      <c r="S386" s="84"/>
      <c r="T386" s="85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165</v>
      </c>
      <c r="AU386" s="17" t="s">
        <v>81</v>
      </c>
    </row>
    <row r="387" s="13" customFormat="1">
      <c r="A387" s="13"/>
      <c r="B387" s="230"/>
      <c r="C387" s="231"/>
      <c r="D387" s="232" t="s">
        <v>167</v>
      </c>
      <c r="E387" s="233" t="s">
        <v>19</v>
      </c>
      <c r="F387" s="234" t="s">
        <v>1292</v>
      </c>
      <c r="G387" s="231"/>
      <c r="H387" s="233" t="s">
        <v>19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167</v>
      </c>
      <c r="AU387" s="240" t="s">
        <v>81</v>
      </c>
      <c r="AV387" s="13" t="s">
        <v>79</v>
      </c>
      <c r="AW387" s="13" t="s">
        <v>33</v>
      </c>
      <c r="AX387" s="13" t="s">
        <v>72</v>
      </c>
      <c r="AY387" s="240" t="s">
        <v>155</v>
      </c>
    </row>
    <row r="388" s="14" customFormat="1">
      <c r="A388" s="14"/>
      <c r="B388" s="241"/>
      <c r="C388" s="242"/>
      <c r="D388" s="232" t="s">
        <v>167</v>
      </c>
      <c r="E388" s="243" t="s">
        <v>19</v>
      </c>
      <c r="F388" s="244" t="s">
        <v>1293</v>
      </c>
      <c r="G388" s="242"/>
      <c r="H388" s="245">
        <v>192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167</v>
      </c>
      <c r="AU388" s="251" t="s">
        <v>81</v>
      </c>
      <c r="AV388" s="14" t="s">
        <v>81</v>
      </c>
      <c r="AW388" s="14" t="s">
        <v>33</v>
      </c>
      <c r="AX388" s="14" t="s">
        <v>79</v>
      </c>
      <c r="AY388" s="251" t="s">
        <v>155</v>
      </c>
    </row>
    <row r="389" s="2" customFormat="1" ht="24.15" customHeight="1">
      <c r="A389" s="38"/>
      <c r="B389" s="39"/>
      <c r="C389" s="212" t="s">
        <v>906</v>
      </c>
      <c r="D389" s="212" t="s">
        <v>158</v>
      </c>
      <c r="E389" s="213" t="s">
        <v>591</v>
      </c>
      <c r="F389" s="214" t="s">
        <v>592</v>
      </c>
      <c r="G389" s="215" t="s">
        <v>161</v>
      </c>
      <c r="H389" s="216">
        <v>192</v>
      </c>
      <c r="I389" s="217"/>
      <c r="J389" s="218">
        <f>ROUND(I389*H389,2)</f>
        <v>0</v>
      </c>
      <c r="K389" s="214" t="s">
        <v>162</v>
      </c>
      <c r="L389" s="44"/>
      <c r="M389" s="219" t="s">
        <v>19</v>
      </c>
      <c r="N389" s="220" t="s">
        <v>43</v>
      </c>
      <c r="O389" s="84"/>
      <c r="P389" s="221">
        <f>O389*H389</f>
        <v>0</v>
      </c>
      <c r="Q389" s="221">
        <v>0.00012</v>
      </c>
      <c r="R389" s="221">
        <f>Q389*H389</f>
        <v>0.023040000000000001</v>
      </c>
      <c r="S389" s="221">
        <v>0</v>
      </c>
      <c r="T389" s="222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3" t="s">
        <v>262</v>
      </c>
      <c r="AT389" s="223" t="s">
        <v>158</v>
      </c>
      <c r="AU389" s="223" t="s">
        <v>81</v>
      </c>
      <c r="AY389" s="17" t="s">
        <v>155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17" t="s">
        <v>79</v>
      </c>
      <c r="BK389" s="224">
        <f>ROUND(I389*H389,2)</f>
        <v>0</v>
      </c>
      <c r="BL389" s="17" t="s">
        <v>262</v>
      </c>
      <c r="BM389" s="223" t="s">
        <v>1294</v>
      </c>
    </row>
    <row r="390" s="2" customFormat="1">
      <c r="A390" s="38"/>
      <c r="B390" s="39"/>
      <c r="C390" s="40"/>
      <c r="D390" s="225" t="s">
        <v>165</v>
      </c>
      <c r="E390" s="40"/>
      <c r="F390" s="226" t="s">
        <v>594</v>
      </c>
      <c r="G390" s="40"/>
      <c r="H390" s="40"/>
      <c r="I390" s="227"/>
      <c r="J390" s="40"/>
      <c r="K390" s="40"/>
      <c r="L390" s="44"/>
      <c r="M390" s="228"/>
      <c r="N390" s="229"/>
      <c r="O390" s="84"/>
      <c r="P390" s="84"/>
      <c r="Q390" s="84"/>
      <c r="R390" s="84"/>
      <c r="S390" s="84"/>
      <c r="T390" s="85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165</v>
      </c>
      <c r="AU390" s="17" t="s">
        <v>81</v>
      </c>
    </row>
    <row r="391" s="2" customFormat="1" ht="24.15" customHeight="1">
      <c r="A391" s="38"/>
      <c r="B391" s="39"/>
      <c r="C391" s="212" t="s">
        <v>910</v>
      </c>
      <c r="D391" s="212" t="s">
        <v>158</v>
      </c>
      <c r="E391" s="213" t="s">
        <v>596</v>
      </c>
      <c r="F391" s="214" t="s">
        <v>597</v>
      </c>
      <c r="G391" s="215" t="s">
        <v>161</v>
      </c>
      <c r="H391" s="216">
        <v>192</v>
      </c>
      <c r="I391" s="217"/>
      <c r="J391" s="218">
        <f>ROUND(I391*H391,2)</f>
        <v>0</v>
      </c>
      <c r="K391" s="214" t="s">
        <v>162</v>
      </c>
      <c r="L391" s="44"/>
      <c r="M391" s="219" t="s">
        <v>19</v>
      </c>
      <c r="N391" s="220" t="s">
        <v>43</v>
      </c>
      <c r="O391" s="84"/>
      <c r="P391" s="221">
        <f>O391*H391</f>
        <v>0</v>
      </c>
      <c r="Q391" s="221">
        <v>0.00012</v>
      </c>
      <c r="R391" s="221">
        <f>Q391*H391</f>
        <v>0.023040000000000001</v>
      </c>
      <c r="S391" s="221">
        <v>0</v>
      </c>
      <c r="T391" s="222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3" t="s">
        <v>262</v>
      </c>
      <c r="AT391" s="223" t="s">
        <v>158</v>
      </c>
      <c r="AU391" s="223" t="s">
        <v>81</v>
      </c>
      <c r="AY391" s="17" t="s">
        <v>155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7" t="s">
        <v>79</v>
      </c>
      <c r="BK391" s="224">
        <f>ROUND(I391*H391,2)</f>
        <v>0</v>
      </c>
      <c r="BL391" s="17" t="s">
        <v>262</v>
      </c>
      <c r="BM391" s="223" t="s">
        <v>1295</v>
      </c>
    </row>
    <row r="392" s="2" customFormat="1">
      <c r="A392" s="38"/>
      <c r="B392" s="39"/>
      <c r="C392" s="40"/>
      <c r="D392" s="225" t="s">
        <v>165</v>
      </c>
      <c r="E392" s="40"/>
      <c r="F392" s="226" t="s">
        <v>599</v>
      </c>
      <c r="G392" s="40"/>
      <c r="H392" s="40"/>
      <c r="I392" s="227"/>
      <c r="J392" s="40"/>
      <c r="K392" s="40"/>
      <c r="L392" s="44"/>
      <c r="M392" s="228"/>
      <c r="N392" s="229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165</v>
      </c>
      <c r="AU392" s="17" t="s">
        <v>81</v>
      </c>
    </row>
    <row r="393" s="12" customFormat="1" ht="22.8" customHeight="1">
      <c r="A393" s="12"/>
      <c r="B393" s="196"/>
      <c r="C393" s="197"/>
      <c r="D393" s="198" t="s">
        <v>71</v>
      </c>
      <c r="E393" s="210" t="s">
        <v>600</v>
      </c>
      <c r="F393" s="210" t="s">
        <v>601</v>
      </c>
      <c r="G393" s="197"/>
      <c r="H393" s="197"/>
      <c r="I393" s="200"/>
      <c r="J393" s="211">
        <f>BK393</f>
        <v>0</v>
      </c>
      <c r="K393" s="197"/>
      <c r="L393" s="202"/>
      <c r="M393" s="203"/>
      <c r="N393" s="204"/>
      <c r="O393" s="204"/>
      <c r="P393" s="205">
        <f>SUM(P394:P415)</f>
        <v>0</v>
      </c>
      <c r="Q393" s="204"/>
      <c r="R393" s="205">
        <f>SUM(R394:R415)</f>
        <v>11.169671999999999</v>
      </c>
      <c r="S393" s="204"/>
      <c r="T393" s="206">
        <f>SUM(T394:T415)</f>
        <v>2.20790928</v>
      </c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R393" s="207" t="s">
        <v>81</v>
      </c>
      <c r="AT393" s="208" t="s">
        <v>71</v>
      </c>
      <c r="AU393" s="208" t="s">
        <v>79</v>
      </c>
      <c r="AY393" s="207" t="s">
        <v>155</v>
      </c>
      <c r="BK393" s="209">
        <f>SUM(BK394:BK415)</f>
        <v>0</v>
      </c>
    </row>
    <row r="394" s="2" customFormat="1" ht="24.15" customHeight="1">
      <c r="A394" s="38"/>
      <c r="B394" s="39"/>
      <c r="C394" s="212" t="s">
        <v>914</v>
      </c>
      <c r="D394" s="212" t="s">
        <v>158</v>
      </c>
      <c r="E394" s="213" t="s">
        <v>603</v>
      </c>
      <c r="F394" s="214" t="s">
        <v>604</v>
      </c>
      <c r="G394" s="215" t="s">
        <v>161</v>
      </c>
      <c r="H394" s="216">
        <v>8094.768</v>
      </c>
      <c r="I394" s="217"/>
      <c r="J394" s="218">
        <f>ROUND(I394*H394,2)</f>
        <v>0</v>
      </c>
      <c r="K394" s="214" t="s">
        <v>19</v>
      </c>
      <c r="L394" s="44"/>
      <c r="M394" s="219" t="s">
        <v>19</v>
      </c>
      <c r="N394" s="220" t="s">
        <v>43</v>
      </c>
      <c r="O394" s="84"/>
      <c r="P394" s="221">
        <f>O394*H394</f>
        <v>0</v>
      </c>
      <c r="Q394" s="221">
        <v>0</v>
      </c>
      <c r="R394" s="221">
        <f>Q394*H394</f>
        <v>0</v>
      </c>
      <c r="S394" s="221">
        <v>0</v>
      </c>
      <c r="T394" s="222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3" t="s">
        <v>163</v>
      </c>
      <c r="AT394" s="223" t="s">
        <v>158</v>
      </c>
      <c r="AU394" s="223" t="s">
        <v>81</v>
      </c>
      <c r="AY394" s="17" t="s">
        <v>155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7" t="s">
        <v>79</v>
      </c>
      <c r="BK394" s="224">
        <f>ROUND(I394*H394,2)</f>
        <v>0</v>
      </c>
      <c r="BL394" s="17" t="s">
        <v>163</v>
      </c>
      <c r="BM394" s="223" t="s">
        <v>1296</v>
      </c>
    </row>
    <row r="395" s="2" customFormat="1" ht="16.5" customHeight="1">
      <c r="A395" s="38"/>
      <c r="B395" s="39"/>
      <c r="C395" s="212" t="s">
        <v>918</v>
      </c>
      <c r="D395" s="212" t="s">
        <v>158</v>
      </c>
      <c r="E395" s="213" t="s">
        <v>607</v>
      </c>
      <c r="F395" s="214" t="s">
        <v>608</v>
      </c>
      <c r="G395" s="215" t="s">
        <v>161</v>
      </c>
      <c r="H395" s="216">
        <v>7122.2879999999996</v>
      </c>
      <c r="I395" s="217"/>
      <c r="J395" s="218">
        <f>ROUND(I395*H395,2)</f>
        <v>0</v>
      </c>
      <c r="K395" s="214" t="s">
        <v>162</v>
      </c>
      <c r="L395" s="44"/>
      <c r="M395" s="219" t="s">
        <v>19</v>
      </c>
      <c r="N395" s="220" t="s">
        <v>43</v>
      </c>
      <c r="O395" s="84"/>
      <c r="P395" s="221">
        <f>O395*H395</f>
        <v>0</v>
      </c>
      <c r="Q395" s="221">
        <v>0.001</v>
      </c>
      <c r="R395" s="221">
        <f>Q395*H395</f>
        <v>7.1222879999999993</v>
      </c>
      <c r="S395" s="221">
        <v>0.00031</v>
      </c>
      <c r="T395" s="222">
        <f>S395*H395</f>
        <v>2.20790928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3" t="s">
        <v>262</v>
      </c>
      <c r="AT395" s="223" t="s">
        <v>158</v>
      </c>
      <c r="AU395" s="223" t="s">
        <v>81</v>
      </c>
      <c r="AY395" s="17" t="s">
        <v>155</v>
      </c>
      <c r="BE395" s="224">
        <f>IF(N395="základní",J395,0)</f>
        <v>0</v>
      </c>
      <c r="BF395" s="224">
        <f>IF(N395="snížená",J395,0)</f>
        <v>0</v>
      </c>
      <c r="BG395" s="224">
        <f>IF(N395="zákl. přenesená",J395,0)</f>
        <v>0</v>
      </c>
      <c r="BH395" s="224">
        <f>IF(N395="sníž. přenesená",J395,0)</f>
        <v>0</v>
      </c>
      <c r="BI395" s="224">
        <f>IF(N395="nulová",J395,0)</f>
        <v>0</v>
      </c>
      <c r="BJ395" s="17" t="s">
        <v>79</v>
      </c>
      <c r="BK395" s="224">
        <f>ROUND(I395*H395,2)</f>
        <v>0</v>
      </c>
      <c r="BL395" s="17" t="s">
        <v>262</v>
      </c>
      <c r="BM395" s="223" t="s">
        <v>1297</v>
      </c>
    </row>
    <row r="396" s="2" customFormat="1">
      <c r="A396" s="38"/>
      <c r="B396" s="39"/>
      <c r="C396" s="40"/>
      <c r="D396" s="225" t="s">
        <v>165</v>
      </c>
      <c r="E396" s="40"/>
      <c r="F396" s="226" t="s">
        <v>610</v>
      </c>
      <c r="G396" s="40"/>
      <c r="H396" s="40"/>
      <c r="I396" s="227"/>
      <c r="J396" s="40"/>
      <c r="K396" s="40"/>
      <c r="L396" s="44"/>
      <c r="M396" s="228"/>
      <c r="N396" s="229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165</v>
      </c>
      <c r="AU396" s="17" t="s">
        <v>81</v>
      </c>
    </row>
    <row r="397" s="14" customFormat="1">
      <c r="A397" s="14"/>
      <c r="B397" s="241"/>
      <c r="C397" s="242"/>
      <c r="D397" s="232" t="s">
        <v>167</v>
      </c>
      <c r="E397" s="243" t="s">
        <v>19</v>
      </c>
      <c r="F397" s="244" t="s">
        <v>1298</v>
      </c>
      <c r="G397" s="242"/>
      <c r="H397" s="245">
        <v>1405.9200000000001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1" t="s">
        <v>167</v>
      </c>
      <c r="AU397" s="251" t="s">
        <v>81</v>
      </c>
      <c r="AV397" s="14" t="s">
        <v>81</v>
      </c>
      <c r="AW397" s="14" t="s">
        <v>33</v>
      </c>
      <c r="AX397" s="14" t="s">
        <v>72</v>
      </c>
      <c r="AY397" s="251" t="s">
        <v>155</v>
      </c>
    </row>
    <row r="398" s="14" customFormat="1">
      <c r="A398" s="14"/>
      <c r="B398" s="241"/>
      <c r="C398" s="242"/>
      <c r="D398" s="232" t="s">
        <v>167</v>
      </c>
      <c r="E398" s="243" t="s">
        <v>19</v>
      </c>
      <c r="F398" s="244" t="s">
        <v>1299</v>
      </c>
      <c r="G398" s="242"/>
      <c r="H398" s="245">
        <v>2131.4400000000001</v>
      </c>
      <c r="I398" s="246"/>
      <c r="J398" s="242"/>
      <c r="K398" s="242"/>
      <c r="L398" s="247"/>
      <c r="M398" s="248"/>
      <c r="N398" s="249"/>
      <c r="O398" s="249"/>
      <c r="P398" s="249"/>
      <c r="Q398" s="249"/>
      <c r="R398" s="249"/>
      <c r="S398" s="249"/>
      <c r="T398" s="25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1" t="s">
        <v>167</v>
      </c>
      <c r="AU398" s="251" t="s">
        <v>81</v>
      </c>
      <c r="AV398" s="14" t="s">
        <v>81</v>
      </c>
      <c r="AW398" s="14" t="s">
        <v>33</v>
      </c>
      <c r="AX398" s="14" t="s">
        <v>72</v>
      </c>
      <c r="AY398" s="251" t="s">
        <v>155</v>
      </c>
    </row>
    <row r="399" s="14" customFormat="1">
      <c r="A399" s="14"/>
      <c r="B399" s="241"/>
      <c r="C399" s="242"/>
      <c r="D399" s="232" t="s">
        <v>167</v>
      </c>
      <c r="E399" s="243" t="s">
        <v>19</v>
      </c>
      <c r="F399" s="244" t="s">
        <v>1300</v>
      </c>
      <c r="G399" s="242"/>
      <c r="H399" s="245">
        <v>3584.9279999999999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167</v>
      </c>
      <c r="AU399" s="251" t="s">
        <v>81</v>
      </c>
      <c r="AV399" s="14" t="s">
        <v>81</v>
      </c>
      <c r="AW399" s="14" t="s">
        <v>33</v>
      </c>
      <c r="AX399" s="14" t="s">
        <v>72</v>
      </c>
      <c r="AY399" s="251" t="s">
        <v>155</v>
      </c>
    </row>
    <row r="400" s="15" customFormat="1">
      <c r="A400" s="15"/>
      <c r="B400" s="252"/>
      <c r="C400" s="253"/>
      <c r="D400" s="232" t="s">
        <v>167</v>
      </c>
      <c r="E400" s="254" t="s">
        <v>19</v>
      </c>
      <c r="F400" s="255" t="s">
        <v>173</v>
      </c>
      <c r="G400" s="253"/>
      <c r="H400" s="256">
        <v>7122.2879999999996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2" t="s">
        <v>167</v>
      </c>
      <c r="AU400" s="262" t="s">
        <v>81</v>
      </c>
      <c r="AV400" s="15" t="s">
        <v>163</v>
      </c>
      <c r="AW400" s="15" t="s">
        <v>33</v>
      </c>
      <c r="AX400" s="15" t="s">
        <v>79</v>
      </c>
      <c r="AY400" s="262" t="s">
        <v>155</v>
      </c>
    </row>
    <row r="401" s="2" customFormat="1" ht="33" customHeight="1">
      <c r="A401" s="38"/>
      <c r="B401" s="39"/>
      <c r="C401" s="212" t="s">
        <v>922</v>
      </c>
      <c r="D401" s="212" t="s">
        <v>158</v>
      </c>
      <c r="E401" s="213" t="s">
        <v>618</v>
      </c>
      <c r="F401" s="214" t="s">
        <v>619</v>
      </c>
      <c r="G401" s="215" t="s">
        <v>161</v>
      </c>
      <c r="H401" s="216">
        <v>8094.768</v>
      </c>
      <c r="I401" s="217"/>
      <c r="J401" s="218">
        <f>ROUND(I401*H401,2)</f>
        <v>0</v>
      </c>
      <c r="K401" s="214" t="s">
        <v>162</v>
      </c>
      <c r="L401" s="44"/>
      <c r="M401" s="219" t="s">
        <v>19</v>
      </c>
      <c r="N401" s="220" t="s">
        <v>43</v>
      </c>
      <c r="O401" s="84"/>
      <c r="P401" s="221">
        <f>O401*H401</f>
        <v>0</v>
      </c>
      <c r="Q401" s="221">
        <v>0.00020000000000000001</v>
      </c>
      <c r="R401" s="221">
        <f>Q401*H401</f>
        <v>1.6189536</v>
      </c>
      <c r="S401" s="221">
        <v>0</v>
      </c>
      <c r="T401" s="222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3" t="s">
        <v>262</v>
      </c>
      <c r="AT401" s="223" t="s">
        <v>158</v>
      </c>
      <c r="AU401" s="223" t="s">
        <v>81</v>
      </c>
      <c r="AY401" s="17" t="s">
        <v>155</v>
      </c>
      <c r="BE401" s="224">
        <f>IF(N401="základní",J401,0)</f>
        <v>0</v>
      </c>
      <c r="BF401" s="224">
        <f>IF(N401="snížená",J401,0)</f>
        <v>0</v>
      </c>
      <c r="BG401" s="224">
        <f>IF(N401="zákl. přenesená",J401,0)</f>
        <v>0</v>
      </c>
      <c r="BH401" s="224">
        <f>IF(N401="sníž. přenesená",J401,0)</f>
        <v>0</v>
      </c>
      <c r="BI401" s="224">
        <f>IF(N401="nulová",J401,0)</f>
        <v>0</v>
      </c>
      <c r="BJ401" s="17" t="s">
        <v>79</v>
      </c>
      <c r="BK401" s="224">
        <f>ROUND(I401*H401,2)</f>
        <v>0</v>
      </c>
      <c r="BL401" s="17" t="s">
        <v>262</v>
      </c>
      <c r="BM401" s="223" t="s">
        <v>1301</v>
      </c>
    </row>
    <row r="402" s="2" customFormat="1">
      <c r="A402" s="38"/>
      <c r="B402" s="39"/>
      <c r="C402" s="40"/>
      <c r="D402" s="225" t="s">
        <v>165</v>
      </c>
      <c r="E402" s="40"/>
      <c r="F402" s="226" t="s">
        <v>621</v>
      </c>
      <c r="G402" s="40"/>
      <c r="H402" s="40"/>
      <c r="I402" s="227"/>
      <c r="J402" s="40"/>
      <c r="K402" s="40"/>
      <c r="L402" s="44"/>
      <c r="M402" s="228"/>
      <c r="N402" s="229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165</v>
      </c>
      <c r="AU402" s="17" t="s">
        <v>81</v>
      </c>
    </row>
    <row r="403" s="14" customFormat="1">
      <c r="A403" s="14"/>
      <c r="B403" s="241"/>
      <c r="C403" s="242"/>
      <c r="D403" s="232" t="s">
        <v>167</v>
      </c>
      <c r="E403" s="243" t="s">
        <v>19</v>
      </c>
      <c r="F403" s="244" t="s">
        <v>1302</v>
      </c>
      <c r="G403" s="242"/>
      <c r="H403" s="245">
        <v>7122.2879999999996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167</v>
      </c>
      <c r="AU403" s="251" t="s">
        <v>81</v>
      </c>
      <c r="AV403" s="14" t="s">
        <v>81</v>
      </c>
      <c r="AW403" s="14" t="s">
        <v>33</v>
      </c>
      <c r="AX403" s="14" t="s">
        <v>72</v>
      </c>
      <c r="AY403" s="251" t="s">
        <v>155</v>
      </c>
    </row>
    <row r="404" s="13" customFormat="1">
      <c r="A404" s="13"/>
      <c r="B404" s="230"/>
      <c r="C404" s="231"/>
      <c r="D404" s="232" t="s">
        <v>167</v>
      </c>
      <c r="E404" s="233" t="s">
        <v>19</v>
      </c>
      <c r="F404" s="234" t="s">
        <v>1303</v>
      </c>
      <c r="G404" s="231"/>
      <c r="H404" s="233" t="s">
        <v>19</v>
      </c>
      <c r="I404" s="235"/>
      <c r="J404" s="231"/>
      <c r="K404" s="231"/>
      <c r="L404" s="236"/>
      <c r="M404" s="237"/>
      <c r="N404" s="238"/>
      <c r="O404" s="238"/>
      <c r="P404" s="238"/>
      <c r="Q404" s="238"/>
      <c r="R404" s="238"/>
      <c r="S404" s="238"/>
      <c r="T404" s="239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0" t="s">
        <v>167</v>
      </c>
      <c r="AU404" s="240" t="s">
        <v>81</v>
      </c>
      <c r="AV404" s="13" t="s">
        <v>79</v>
      </c>
      <c r="AW404" s="13" t="s">
        <v>33</v>
      </c>
      <c r="AX404" s="13" t="s">
        <v>72</v>
      </c>
      <c r="AY404" s="240" t="s">
        <v>155</v>
      </c>
    </row>
    <row r="405" s="13" customFormat="1">
      <c r="A405" s="13"/>
      <c r="B405" s="230"/>
      <c r="C405" s="231"/>
      <c r="D405" s="232" t="s">
        <v>167</v>
      </c>
      <c r="E405" s="233" t="s">
        <v>19</v>
      </c>
      <c r="F405" s="234" t="s">
        <v>1304</v>
      </c>
      <c r="G405" s="231"/>
      <c r="H405" s="233" t="s">
        <v>19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167</v>
      </c>
      <c r="AU405" s="240" t="s">
        <v>81</v>
      </c>
      <c r="AV405" s="13" t="s">
        <v>79</v>
      </c>
      <c r="AW405" s="13" t="s">
        <v>33</v>
      </c>
      <c r="AX405" s="13" t="s">
        <v>72</v>
      </c>
      <c r="AY405" s="240" t="s">
        <v>155</v>
      </c>
    </row>
    <row r="406" s="14" customFormat="1">
      <c r="A406" s="14"/>
      <c r="B406" s="241"/>
      <c r="C406" s="242"/>
      <c r="D406" s="232" t="s">
        <v>167</v>
      </c>
      <c r="E406" s="243" t="s">
        <v>19</v>
      </c>
      <c r="F406" s="244" t="s">
        <v>1049</v>
      </c>
      <c r="G406" s="242"/>
      <c r="H406" s="245">
        <v>256.80000000000001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167</v>
      </c>
      <c r="AU406" s="251" t="s">
        <v>81</v>
      </c>
      <c r="AV406" s="14" t="s">
        <v>81</v>
      </c>
      <c r="AW406" s="14" t="s">
        <v>33</v>
      </c>
      <c r="AX406" s="14" t="s">
        <v>72</v>
      </c>
      <c r="AY406" s="251" t="s">
        <v>155</v>
      </c>
    </row>
    <row r="407" s="13" customFormat="1">
      <c r="A407" s="13"/>
      <c r="B407" s="230"/>
      <c r="C407" s="231"/>
      <c r="D407" s="232" t="s">
        <v>167</v>
      </c>
      <c r="E407" s="233" t="s">
        <v>19</v>
      </c>
      <c r="F407" s="234" t="s">
        <v>1064</v>
      </c>
      <c r="G407" s="231"/>
      <c r="H407" s="233" t="s">
        <v>19</v>
      </c>
      <c r="I407" s="235"/>
      <c r="J407" s="231"/>
      <c r="K407" s="231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167</v>
      </c>
      <c r="AU407" s="240" t="s">
        <v>81</v>
      </c>
      <c r="AV407" s="13" t="s">
        <v>79</v>
      </c>
      <c r="AW407" s="13" t="s">
        <v>33</v>
      </c>
      <c r="AX407" s="13" t="s">
        <v>72</v>
      </c>
      <c r="AY407" s="240" t="s">
        <v>155</v>
      </c>
    </row>
    <row r="408" s="14" customFormat="1">
      <c r="A408" s="14"/>
      <c r="B408" s="241"/>
      <c r="C408" s="242"/>
      <c r="D408" s="232" t="s">
        <v>167</v>
      </c>
      <c r="E408" s="243" t="s">
        <v>19</v>
      </c>
      <c r="F408" s="244" t="s">
        <v>1067</v>
      </c>
      <c r="G408" s="242"/>
      <c r="H408" s="245">
        <v>88.775999999999996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167</v>
      </c>
      <c r="AU408" s="251" t="s">
        <v>81</v>
      </c>
      <c r="AV408" s="14" t="s">
        <v>81</v>
      </c>
      <c r="AW408" s="14" t="s">
        <v>33</v>
      </c>
      <c r="AX408" s="14" t="s">
        <v>72</v>
      </c>
      <c r="AY408" s="251" t="s">
        <v>155</v>
      </c>
    </row>
    <row r="409" s="13" customFormat="1">
      <c r="A409" s="13"/>
      <c r="B409" s="230"/>
      <c r="C409" s="231"/>
      <c r="D409" s="232" t="s">
        <v>167</v>
      </c>
      <c r="E409" s="233" t="s">
        <v>19</v>
      </c>
      <c r="F409" s="234" t="s">
        <v>1072</v>
      </c>
      <c r="G409" s="231"/>
      <c r="H409" s="233" t="s">
        <v>19</v>
      </c>
      <c r="I409" s="235"/>
      <c r="J409" s="231"/>
      <c r="K409" s="231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167</v>
      </c>
      <c r="AU409" s="240" t="s">
        <v>81</v>
      </c>
      <c r="AV409" s="13" t="s">
        <v>79</v>
      </c>
      <c r="AW409" s="13" t="s">
        <v>33</v>
      </c>
      <c r="AX409" s="13" t="s">
        <v>72</v>
      </c>
      <c r="AY409" s="240" t="s">
        <v>155</v>
      </c>
    </row>
    <row r="410" s="14" customFormat="1">
      <c r="A410" s="14"/>
      <c r="B410" s="241"/>
      <c r="C410" s="242"/>
      <c r="D410" s="232" t="s">
        <v>167</v>
      </c>
      <c r="E410" s="243" t="s">
        <v>19</v>
      </c>
      <c r="F410" s="244" t="s">
        <v>1080</v>
      </c>
      <c r="G410" s="242"/>
      <c r="H410" s="245">
        <v>174.31200000000001</v>
      </c>
      <c r="I410" s="246"/>
      <c r="J410" s="242"/>
      <c r="K410" s="242"/>
      <c r="L410" s="247"/>
      <c r="M410" s="248"/>
      <c r="N410" s="249"/>
      <c r="O410" s="249"/>
      <c r="P410" s="249"/>
      <c r="Q410" s="249"/>
      <c r="R410" s="249"/>
      <c r="S410" s="249"/>
      <c r="T410" s="250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1" t="s">
        <v>167</v>
      </c>
      <c r="AU410" s="251" t="s">
        <v>81</v>
      </c>
      <c r="AV410" s="14" t="s">
        <v>81</v>
      </c>
      <c r="AW410" s="14" t="s">
        <v>33</v>
      </c>
      <c r="AX410" s="14" t="s">
        <v>72</v>
      </c>
      <c r="AY410" s="251" t="s">
        <v>155</v>
      </c>
    </row>
    <row r="411" s="14" customFormat="1">
      <c r="A411" s="14"/>
      <c r="B411" s="241"/>
      <c r="C411" s="242"/>
      <c r="D411" s="232" t="s">
        <v>167</v>
      </c>
      <c r="E411" s="243" t="s">
        <v>19</v>
      </c>
      <c r="F411" s="244" t="s">
        <v>1081</v>
      </c>
      <c r="G411" s="242"/>
      <c r="H411" s="245">
        <v>275.39999999999998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167</v>
      </c>
      <c r="AU411" s="251" t="s">
        <v>81</v>
      </c>
      <c r="AV411" s="14" t="s">
        <v>81</v>
      </c>
      <c r="AW411" s="14" t="s">
        <v>33</v>
      </c>
      <c r="AX411" s="14" t="s">
        <v>72</v>
      </c>
      <c r="AY411" s="251" t="s">
        <v>155</v>
      </c>
    </row>
    <row r="412" s="14" customFormat="1">
      <c r="A412" s="14"/>
      <c r="B412" s="241"/>
      <c r="C412" s="242"/>
      <c r="D412" s="232" t="s">
        <v>167</v>
      </c>
      <c r="E412" s="243" t="s">
        <v>19</v>
      </c>
      <c r="F412" s="244" t="s">
        <v>1305</v>
      </c>
      <c r="G412" s="242"/>
      <c r="H412" s="245">
        <v>177.19200000000001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167</v>
      </c>
      <c r="AU412" s="251" t="s">
        <v>81</v>
      </c>
      <c r="AV412" s="14" t="s">
        <v>81</v>
      </c>
      <c r="AW412" s="14" t="s">
        <v>33</v>
      </c>
      <c r="AX412" s="14" t="s">
        <v>72</v>
      </c>
      <c r="AY412" s="251" t="s">
        <v>155</v>
      </c>
    </row>
    <row r="413" s="15" customFormat="1">
      <c r="A413" s="15"/>
      <c r="B413" s="252"/>
      <c r="C413" s="253"/>
      <c r="D413" s="232" t="s">
        <v>167</v>
      </c>
      <c r="E413" s="254" t="s">
        <v>19</v>
      </c>
      <c r="F413" s="255" t="s">
        <v>173</v>
      </c>
      <c r="G413" s="253"/>
      <c r="H413" s="256">
        <v>8094.768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2" t="s">
        <v>167</v>
      </c>
      <c r="AU413" s="262" t="s">
        <v>81</v>
      </c>
      <c r="AV413" s="15" t="s">
        <v>163</v>
      </c>
      <c r="AW413" s="15" t="s">
        <v>33</v>
      </c>
      <c r="AX413" s="15" t="s">
        <v>79</v>
      </c>
      <c r="AY413" s="262" t="s">
        <v>155</v>
      </c>
    </row>
    <row r="414" s="2" customFormat="1" ht="37.8" customHeight="1">
      <c r="A414" s="38"/>
      <c r="B414" s="39"/>
      <c r="C414" s="212" t="s">
        <v>926</v>
      </c>
      <c r="D414" s="212" t="s">
        <v>158</v>
      </c>
      <c r="E414" s="213" t="s">
        <v>623</v>
      </c>
      <c r="F414" s="214" t="s">
        <v>624</v>
      </c>
      <c r="G414" s="215" t="s">
        <v>161</v>
      </c>
      <c r="H414" s="216">
        <v>8094.768</v>
      </c>
      <c r="I414" s="217"/>
      <c r="J414" s="218">
        <f>ROUND(I414*H414,2)</f>
        <v>0</v>
      </c>
      <c r="K414" s="214" t="s">
        <v>162</v>
      </c>
      <c r="L414" s="44"/>
      <c r="M414" s="219" t="s">
        <v>19</v>
      </c>
      <c r="N414" s="220" t="s">
        <v>43</v>
      </c>
      <c r="O414" s="84"/>
      <c r="P414" s="221">
        <f>O414*H414</f>
        <v>0</v>
      </c>
      <c r="Q414" s="221">
        <v>0.00029999999999999997</v>
      </c>
      <c r="R414" s="221">
        <f>Q414*H414</f>
        <v>2.4284303999999999</v>
      </c>
      <c r="S414" s="221">
        <v>0</v>
      </c>
      <c r="T414" s="222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3" t="s">
        <v>163</v>
      </c>
      <c r="AT414" s="223" t="s">
        <v>158</v>
      </c>
      <c r="AU414" s="223" t="s">
        <v>81</v>
      </c>
      <c r="AY414" s="17" t="s">
        <v>155</v>
      </c>
      <c r="BE414" s="224">
        <f>IF(N414="základní",J414,0)</f>
        <v>0</v>
      </c>
      <c r="BF414" s="224">
        <f>IF(N414="snížená",J414,0)</f>
        <v>0</v>
      </c>
      <c r="BG414" s="224">
        <f>IF(N414="zákl. přenesená",J414,0)</f>
        <v>0</v>
      </c>
      <c r="BH414" s="224">
        <f>IF(N414="sníž. přenesená",J414,0)</f>
        <v>0</v>
      </c>
      <c r="BI414" s="224">
        <f>IF(N414="nulová",J414,0)</f>
        <v>0</v>
      </c>
      <c r="BJ414" s="17" t="s">
        <v>79</v>
      </c>
      <c r="BK414" s="224">
        <f>ROUND(I414*H414,2)</f>
        <v>0</v>
      </c>
      <c r="BL414" s="17" t="s">
        <v>163</v>
      </c>
      <c r="BM414" s="223" t="s">
        <v>1306</v>
      </c>
    </row>
    <row r="415" s="2" customFormat="1">
      <c r="A415" s="38"/>
      <c r="B415" s="39"/>
      <c r="C415" s="40"/>
      <c r="D415" s="225" t="s">
        <v>165</v>
      </c>
      <c r="E415" s="40"/>
      <c r="F415" s="226" t="s">
        <v>626</v>
      </c>
      <c r="G415" s="40"/>
      <c r="H415" s="40"/>
      <c r="I415" s="227"/>
      <c r="J415" s="40"/>
      <c r="K415" s="40"/>
      <c r="L415" s="44"/>
      <c r="M415" s="283"/>
      <c r="N415" s="284"/>
      <c r="O415" s="280"/>
      <c r="P415" s="280"/>
      <c r="Q415" s="280"/>
      <c r="R415" s="280"/>
      <c r="S415" s="280"/>
      <c r="T415" s="2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165</v>
      </c>
      <c r="AU415" s="17" t="s">
        <v>81</v>
      </c>
    </row>
    <row r="416" s="2" customFormat="1" ht="6.96" customHeight="1">
      <c r="A416" s="38"/>
      <c r="B416" s="59"/>
      <c r="C416" s="60"/>
      <c r="D416" s="60"/>
      <c r="E416" s="60"/>
      <c r="F416" s="60"/>
      <c r="G416" s="60"/>
      <c r="H416" s="60"/>
      <c r="I416" s="60"/>
      <c r="J416" s="60"/>
      <c r="K416" s="60"/>
      <c r="L416" s="44"/>
      <c r="M416" s="38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</row>
  </sheetData>
  <sheetProtection sheet="1" autoFilter="0" formatColumns="0" formatRows="0" objects="1" scenarios="1" spinCount="100000" saltValue="fx2NaoD4uz93BWsVsIqYYbBDHul3B1GQX9n3Pd2nHUG32iKEVUSbQ7SJq/0biar4x71e++s+1bwxs462IpCUbA==" hashValue="nPhDEX5gfGIEXMjPM0XLXQlZLypfFCiCP/k7uN3iTD8MiG57DRloTGgoheVQDg8wdbW04wSqoTiNtr1JZaxobw==" algorithmName="SHA-512" password="C68C"/>
  <autoFilter ref="C100:K4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9:H89"/>
    <mergeCell ref="E91:H91"/>
    <mergeCell ref="E93:H93"/>
    <mergeCell ref="L2:V2"/>
  </mergeCells>
  <hyperlinks>
    <hyperlink ref="F105" r:id="rId1" display="https://podminky.urs.cz/item/CS_URS_2025_01/319201321"/>
    <hyperlink ref="F109" r:id="rId2" display="https://podminky.urs.cz/item/CS_URS_2025_01/342272225"/>
    <hyperlink ref="F114" r:id="rId3" display="https://podminky.urs.cz/item/CS_URS_2025_01/342291121"/>
    <hyperlink ref="F117" r:id="rId4" display="https://podminky.urs.cz/item/CS_URS_2025_01/342272245"/>
    <hyperlink ref="F122" r:id="rId5" display="https://podminky.urs.cz/item/CS_URS_2025_01/411388631"/>
    <hyperlink ref="F130" r:id="rId6" display="https://podminky.urs.cz/item/CS_URS_2025_01/611142001"/>
    <hyperlink ref="F133" r:id="rId7" display="https://podminky.urs.cz/item/CS_URS_2025_01/611311131"/>
    <hyperlink ref="F135" r:id="rId8" display="https://podminky.urs.cz/item/CS_URS_2025_01/611325402"/>
    <hyperlink ref="F138" r:id="rId9" display="https://podminky.urs.cz/item/CS_URS_2025_01/611131121"/>
    <hyperlink ref="F140" r:id="rId10" display="https://podminky.urs.cz/item/CS_URS_2025_01/612131121"/>
    <hyperlink ref="F142" r:id="rId11" display="https://podminky.urs.cz/item/CS_URS_2025_01/612142001"/>
    <hyperlink ref="F146" r:id="rId12" display="https://podminky.urs.cz/item/CS_URS_2025_01/612311131"/>
    <hyperlink ref="F150" r:id="rId13" display="https://podminky.urs.cz/item/CS_URS_2025_01/612131101"/>
    <hyperlink ref="F157" r:id="rId14" display="https://podminky.urs.cz/item/CS_URS_2025_01/612321141"/>
    <hyperlink ref="F164" r:id="rId15" display="https://podminky.urs.cz/item/CS_URS_2025_01/612321191"/>
    <hyperlink ref="F166" r:id="rId16" display="https://podminky.urs.cz/item/CS_URS_2025_01/612325223"/>
    <hyperlink ref="F170" r:id="rId17" display="https://podminky.urs.cz/item/CS_URS_2025_01/612325225"/>
    <hyperlink ref="F174" r:id="rId18" display="https://podminky.urs.cz/item/CS_URS_2025_01/612331121"/>
    <hyperlink ref="F181" r:id="rId19" display="https://podminky.urs.cz/item/CS_URS_2025_01/612331191"/>
    <hyperlink ref="F183" r:id="rId20" display="https://podminky.urs.cz/item/CS_URS_2025_01/632451254"/>
    <hyperlink ref="F186" r:id="rId21" display="https://podminky.urs.cz/item/CS_URS_2025_01/642944121"/>
    <hyperlink ref="F191" r:id="rId22" display="https://podminky.urs.cz/item/CS_URS_2025_01/949101111"/>
    <hyperlink ref="F196" r:id="rId23" display="https://podminky.urs.cz/item/CS_URS_2025_01/952901111"/>
    <hyperlink ref="F203" r:id="rId24" display="https://podminky.urs.cz/item/CS_URS_2025_01/962031011"/>
    <hyperlink ref="F212" r:id="rId25" display="https://podminky.urs.cz/item/CS_URS_2025_01/963012510"/>
    <hyperlink ref="F218" r:id="rId26" display="https://podminky.urs.cz/item/CS_URS_2025_01/965081213"/>
    <hyperlink ref="F221" r:id="rId27" display="https://podminky.urs.cz/item/CS_URS_2025_01/965081333"/>
    <hyperlink ref="F225" r:id="rId28" display="https://podminky.urs.cz/item/CS_URS_2025_01/967023692"/>
    <hyperlink ref="F229" r:id="rId29" display="https://podminky.urs.cz/item/CS_URS_2025_01/967031742"/>
    <hyperlink ref="F233" r:id="rId30" display="https://podminky.urs.cz/item/CS_URS_2025_01/968072455"/>
    <hyperlink ref="F236" r:id="rId31" display="https://podminky.urs.cz/item/CS_URS_2025_01/978011141"/>
    <hyperlink ref="F239" r:id="rId32" display="https://podminky.urs.cz/item/CS_URS_2025_01/978013191"/>
    <hyperlink ref="F246" r:id="rId33" display="https://podminky.urs.cz/item/CS_URS_2025_01/978059541"/>
    <hyperlink ref="F252" r:id="rId34" display="https://podminky.urs.cz/item/CS_URS_2025_01/HZS1301"/>
    <hyperlink ref="F256" r:id="rId35" display="https://podminky.urs.cz/item/CS_URS_2025_01/997013156"/>
    <hyperlink ref="F258" r:id="rId36" display="https://podminky.urs.cz/item/CS_URS_2025_01/997013501"/>
    <hyperlink ref="F260" r:id="rId37" display="https://podminky.urs.cz/item/CS_URS_2025_01/997013509"/>
    <hyperlink ref="F263" r:id="rId38" display="https://podminky.urs.cz/item/CS_URS_2025_01/997013631"/>
    <hyperlink ref="F265" r:id="rId39" display="https://podminky.urs.cz/item/CS_URS_2025_01/997013814"/>
    <hyperlink ref="F268" r:id="rId40" display="https://podminky.urs.cz/item/CS_URS_2025_01/997013871"/>
    <hyperlink ref="F271" r:id="rId41" display="https://podminky.urs.cz/item/CS_URS_2025_01/997221611"/>
    <hyperlink ref="F274" r:id="rId42" display="https://podminky.urs.cz/item/CS_URS_2025_01/998011010"/>
    <hyperlink ref="F279" r:id="rId43" display="https://podminky.urs.cz/item/CS_URS_2025_01/766411811"/>
    <hyperlink ref="F282" r:id="rId44" display="https://podminky.urs.cz/item/CS_URS_2025_01/766660001"/>
    <hyperlink ref="F286" r:id="rId45" display="https://podminky.urs.cz/item/CS_URS_2025_01/766812820"/>
    <hyperlink ref="F289" r:id="rId46" display="https://podminky.urs.cz/item/CS_URS_2025_01/766825811"/>
    <hyperlink ref="F291" r:id="rId47" display="https://podminky.urs.cz/item/CS_URS_2025_01/998766213"/>
    <hyperlink ref="F294" r:id="rId48" display="https://podminky.urs.cz/item/CS_URS_2025_01/767646411"/>
    <hyperlink ref="F299" r:id="rId49" display="https://podminky.urs.cz/item/CS_URS_2025_01/998767213"/>
    <hyperlink ref="F302" r:id="rId50" display="https://podminky.urs.cz/item/CS_URS_2025_01/771121011"/>
    <hyperlink ref="F305" r:id="rId51" display="https://podminky.urs.cz/item/CS_URS_2025_01/771574416"/>
    <hyperlink ref="F310" r:id="rId52" display="https://podminky.urs.cz/item/CS_URS_2025_01/771591112"/>
    <hyperlink ref="F315" r:id="rId53" display="https://podminky.urs.cz/item/CS_URS_2025_01/998771213"/>
    <hyperlink ref="F318" r:id="rId54" display="https://podminky.urs.cz/item/CS_URS_2025_01/776111112"/>
    <hyperlink ref="F323" r:id="rId55" display="https://podminky.urs.cz/item/CS_URS_2025_01/776111311"/>
    <hyperlink ref="F325" r:id="rId56" display="https://podminky.urs.cz/item/CS_URS_2025_01/776121321"/>
    <hyperlink ref="F327" r:id="rId57" display="https://podminky.urs.cz/item/CS_URS_2025_01/776141121"/>
    <hyperlink ref="F329" r:id="rId58" display="https://podminky.urs.cz/item/CS_URS_2025_01/776201811"/>
    <hyperlink ref="F334" r:id="rId59" display="https://podminky.urs.cz/item/CS_URS_2025_01/776221111"/>
    <hyperlink ref="F341" r:id="rId60" display="https://podminky.urs.cz/item/CS_URS_2025_01/776223111"/>
    <hyperlink ref="F345" r:id="rId61" display="https://podminky.urs.cz/item/CS_URS_2025_01/776421111"/>
    <hyperlink ref="F352" r:id="rId62" display="https://podminky.urs.cz/item/CS_URS_2025_01/998776213"/>
    <hyperlink ref="F355" r:id="rId63" display="https://podminky.urs.cz/item/CS_URS_2025_01/781121011"/>
    <hyperlink ref="F360" r:id="rId64" display="https://podminky.urs.cz/item/CS_URS_2025_01/781131112"/>
    <hyperlink ref="F363" r:id="rId65" display="https://podminky.urs.cz/item/CS_URS_2025_01/781131264"/>
    <hyperlink ref="F368" r:id="rId66" display="https://podminky.urs.cz/item/CS_URS_2025_01/781472217"/>
    <hyperlink ref="F376" r:id="rId67" display="https://podminky.urs.cz/item/CS_URS_2025_01/781492311"/>
    <hyperlink ref="F383" r:id="rId68" display="https://podminky.urs.cz/item/CS_URS_2025_01/998781213"/>
    <hyperlink ref="F386" r:id="rId69" display="https://podminky.urs.cz/item/CS_URS_2025_01/783306801"/>
    <hyperlink ref="F390" r:id="rId70" display="https://podminky.urs.cz/item/CS_URS_2025_01/783315101"/>
    <hyperlink ref="F392" r:id="rId71" display="https://podminky.urs.cz/item/CS_URS_2025_01/783317101"/>
    <hyperlink ref="F396" r:id="rId72" display="https://podminky.urs.cz/item/CS_URS_2025_01/784121001"/>
    <hyperlink ref="F402" r:id="rId73" display="https://podminky.urs.cz/item/CS_URS_2025_01/784181121"/>
    <hyperlink ref="F415" r:id="rId74" display="https://podminky.urs.cz/item/CS_URS_2025_01/7842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1020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1307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ROUND(J90,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ROUND((SUM(BE90:BE114)),  2)</f>
        <v>0</v>
      </c>
      <c r="G35" s="38"/>
      <c r="H35" s="38"/>
      <c r="I35" s="157">
        <v>0.20999999999999999</v>
      </c>
      <c r="J35" s="156">
        <f>ROUND(((SUM(BE90:BE114))*I35),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ROUND((SUM(BF90:BF114)),  2)</f>
        <v>0</v>
      </c>
      <c r="G36" s="38"/>
      <c r="H36" s="38"/>
      <c r="I36" s="157">
        <v>0.12</v>
      </c>
      <c r="J36" s="156">
        <f>ROUND(((SUM(BF90:BF114))*I36),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ROUND((SUM(BG90:BG114)),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ROUND((SUM(BH90:BH114)),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ROUND((SUM(BI90:BI114)),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1020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B2 - ÜT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629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1308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1309</v>
      </c>
      <c r="E66" s="182"/>
      <c r="F66" s="182"/>
      <c r="G66" s="182"/>
      <c r="H66" s="182"/>
      <c r="I66" s="182"/>
      <c r="J66" s="183">
        <f>J102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1310</v>
      </c>
      <c r="E67" s="182"/>
      <c r="F67" s="182"/>
      <c r="G67" s="182"/>
      <c r="H67" s="182"/>
      <c r="I67" s="182"/>
      <c r="J67" s="183">
        <f>J108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4"/>
      <c r="C68" s="175"/>
      <c r="D68" s="176" t="s">
        <v>637</v>
      </c>
      <c r="E68" s="177"/>
      <c r="F68" s="177"/>
      <c r="G68" s="177"/>
      <c r="H68" s="177"/>
      <c r="I68" s="177"/>
      <c r="J68" s="178">
        <f>J112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140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9" t="str">
        <f>E7</f>
        <v>Stavební úpravy kolejí objekt C VŠB-TU Ostrava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116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69" t="s">
        <v>1020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118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>B2 - ÜT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Ostrava Poruba</v>
      </c>
      <c r="G84" s="40"/>
      <c r="H84" s="40"/>
      <c r="I84" s="32" t="s">
        <v>23</v>
      </c>
      <c r="J84" s="72" t="str">
        <f>IF(J14="","",J14)</f>
        <v>7. 3. 2025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E17</f>
        <v xml:space="preserve">VŠB TU Ostrava  - Ubytovací, Stravovací služby</v>
      </c>
      <c r="G86" s="40"/>
      <c r="H86" s="40"/>
      <c r="I86" s="32" t="s">
        <v>31</v>
      </c>
      <c r="J86" s="36" t="str">
        <f>E23</f>
        <v>ing. arch. Tomáš Kudělka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IF(E20="","",E20)</f>
        <v>Vyplň údaj</v>
      </c>
      <c r="G87" s="40"/>
      <c r="H87" s="40"/>
      <c r="I87" s="32" t="s">
        <v>34</v>
      </c>
      <c r="J87" s="36" t="str">
        <f>E26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141</v>
      </c>
      <c r="D89" s="188" t="s">
        <v>57</v>
      </c>
      <c r="E89" s="188" t="s">
        <v>53</v>
      </c>
      <c r="F89" s="188" t="s">
        <v>54</v>
      </c>
      <c r="G89" s="188" t="s">
        <v>142</v>
      </c>
      <c r="H89" s="188" t="s">
        <v>143</v>
      </c>
      <c r="I89" s="188" t="s">
        <v>144</v>
      </c>
      <c r="J89" s="188" t="s">
        <v>122</v>
      </c>
      <c r="K89" s="189" t="s">
        <v>145</v>
      </c>
      <c r="L89" s="190"/>
      <c r="M89" s="92" t="s">
        <v>19</v>
      </c>
      <c r="N89" s="93" t="s">
        <v>42</v>
      </c>
      <c r="O89" s="93" t="s">
        <v>146</v>
      </c>
      <c r="P89" s="93" t="s">
        <v>147</v>
      </c>
      <c r="Q89" s="93" t="s">
        <v>148</v>
      </c>
      <c r="R89" s="93" t="s">
        <v>149</v>
      </c>
      <c r="S89" s="93" t="s">
        <v>150</v>
      </c>
      <c r="T89" s="94" t="s">
        <v>151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152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P91+P112</f>
        <v>0</v>
      </c>
      <c r="Q90" s="96"/>
      <c r="R90" s="193">
        <f>R91+R112</f>
        <v>4.7892600000000005</v>
      </c>
      <c r="S90" s="96"/>
      <c r="T90" s="194">
        <f>T91+T112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123</v>
      </c>
      <c r="BK90" s="195">
        <f>BK91+BK112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315</v>
      </c>
      <c r="F91" s="199" t="s">
        <v>638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P92+P102+P108</f>
        <v>0</v>
      </c>
      <c r="Q91" s="204"/>
      <c r="R91" s="205">
        <f>R92+R102+R108</f>
        <v>4.7892600000000005</v>
      </c>
      <c r="S91" s="204"/>
      <c r="T91" s="206">
        <f>T92+T102+T108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81</v>
      </c>
      <c r="AT91" s="208" t="s">
        <v>71</v>
      </c>
      <c r="AU91" s="208" t="s">
        <v>72</v>
      </c>
      <c r="AY91" s="207" t="s">
        <v>155</v>
      </c>
      <c r="BK91" s="209">
        <f>BK92+BK102+BK108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1311</v>
      </c>
      <c r="F92" s="210" t="s">
        <v>1312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SUM(P93:P101)</f>
        <v>0</v>
      </c>
      <c r="Q92" s="204"/>
      <c r="R92" s="205">
        <f>SUM(R93:R101)</f>
        <v>0.21901999999999999</v>
      </c>
      <c r="S92" s="204"/>
      <c r="T92" s="206">
        <f>SUM(T93:T101)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81</v>
      </c>
      <c r="AT92" s="208" t="s">
        <v>71</v>
      </c>
      <c r="AU92" s="208" t="s">
        <v>79</v>
      </c>
      <c r="AY92" s="207" t="s">
        <v>155</v>
      </c>
      <c r="BK92" s="209">
        <f>SUM(BK93:BK101)</f>
        <v>0</v>
      </c>
    </row>
    <row r="93" s="2" customFormat="1" ht="33" customHeight="1">
      <c r="A93" s="38"/>
      <c r="B93" s="39"/>
      <c r="C93" s="212" t="s">
        <v>79</v>
      </c>
      <c r="D93" s="212" t="s">
        <v>158</v>
      </c>
      <c r="E93" s="213" t="s">
        <v>1313</v>
      </c>
      <c r="F93" s="214" t="s">
        <v>1314</v>
      </c>
      <c r="G93" s="215" t="s">
        <v>176</v>
      </c>
      <c r="H93" s="216">
        <v>150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0.00024000000000000001</v>
      </c>
      <c r="R93" s="221">
        <f>Q93*H93</f>
        <v>0.036000000000000004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262</v>
      </c>
      <c r="AT93" s="223" t="s">
        <v>158</v>
      </c>
      <c r="AU93" s="223" t="s">
        <v>81</v>
      </c>
      <c r="AY93" s="17" t="s">
        <v>155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262</v>
      </c>
      <c r="BM93" s="223" t="s">
        <v>1315</v>
      </c>
    </row>
    <row r="94" s="2" customFormat="1" ht="33" customHeight="1">
      <c r="A94" s="38"/>
      <c r="B94" s="39"/>
      <c r="C94" s="212" t="s">
        <v>81</v>
      </c>
      <c r="D94" s="212" t="s">
        <v>158</v>
      </c>
      <c r="E94" s="213" t="s">
        <v>1316</v>
      </c>
      <c r="F94" s="214" t="s">
        <v>1317</v>
      </c>
      <c r="G94" s="215" t="s">
        <v>176</v>
      </c>
      <c r="H94" s="216">
        <v>50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0.00031</v>
      </c>
      <c r="R94" s="221">
        <f>Q94*H94</f>
        <v>0.0155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262</v>
      </c>
      <c r="AT94" s="223" t="s">
        <v>158</v>
      </c>
      <c r="AU94" s="223" t="s">
        <v>81</v>
      </c>
      <c r="AY94" s="17" t="s">
        <v>155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262</v>
      </c>
      <c r="BM94" s="223" t="s">
        <v>1318</v>
      </c>
    </row>
    <row r="95" s="2" customFormat="1" ht="33" customHeight="1">
      <c r="A95" s="38"/>
      <c r="B95" s="39"/>
      <c r="C95" s="212" t="s">
        <v>156</v>
      </c>
      <c r="D95" s="212" t="s">
        <v>158</v>
      </c>
      <c r="E95" s="213" t="s">
        <v>1319</v>
      </c>
      <c r="F95" s="214" t="s">
        <v>1320</v>
      </c>
      <c r="G95" s="215" t="s">
        <v>176</v>
      </c>
      <c r="H95" s="216">
        <v>80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43</v>
      </c>
      <c r="O95" s="84"/>
      <c r="P95" s="221">
        <f>O95*H95</f>
        <v>0</v>
      </c>
      <c r="Q95" s="221">
        <v>0.00033</v>
      </c>
      <c r="R95" s="221">
        <f>Q95*H95</f>
        <v>0.0264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262</v>
      </c>
      <c r="AT95" s="223" t="s">
        <v>158</v>
      </c>
      <c r="AU95" s="223" t="s">
        <v>81</v>
      </c>
      <c r="AY95" s="17" t="s">
        <v>155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262</v>
      </c>
      <c r="BM95" s="223" t="s">
        <v>1321</v>
      </c>
    </row>
    <row r="96" s="2" customFormat="1" ht="37.8" customHeight="1">
      <c r="A96" s="38"/>
      <c r="B96" s="39"/>
      <c r="C96" s="212" t="s">
        <v>163</v>
      </c>
      <c r="D96" s="212" t="s">
        <v>158</v>
      </c>
      <c r="E96" s="213" t="s">
        <v>1322</v>
      </c>
      <c r="F96" s="214" t="s">
        <v>1323</v>
      </c>
      <c r="G96" s="215" t="s">
        <v>378</v>
      </c>
      <c r="H96" s="216">
        <v>192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0.00042000000000000002</v>
      </c>
      <c r="R96" s="221">
        <f>Q96*H96</f>
        <v>0.080640000000000003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262</v>
      </c>
      <c r="AT96" s="223" t="s">
        <v>158</v>
      </c>
      <c r="AU96" s="223" t="s">
        <v>81</v>
      </c>
      <c r="AY96" s="17" t="s">
        <v>155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262</v>
      </c>
      <c r="BM96" s="223" t="s">
        <v>1324</v>
      </c>
    </row>
    <row r="97" s="2" customFormat="1" ht="37.8" customHeight="1">
      <c r="A97" s="38"/>
      <c r="B97" s="39"/>
      <c r="C97" s="212" t="s">
        <v>196</v>
      </c>
      <c r="D97" s="212" t="s">
        <v>158</v>
      </c>
      <c r="E97" s="213" t="s">
        <v>1325</v>
      </c>
      <c r="F97" s="214" t="s">
        <v>1326</v>
      </c>
      <c r="G97" s="215" t="s">
        <v>176</v>
      </c>
      <c r="H97" s="216">
        <v>144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0.00038000000000000002</v>
      </c>
      <c r="R97" s="221">
        <f>Q97*H97</f>
        <v>0.054720000000000005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262</v>
      </c>
      <c r="AT97" s="223" t="s">
        <v>158</v>
      </c>
      <c r="AU97" s="223" t="s">
        <v>81</v>
      </c>
      <c r="AY97" s="17" t="s">
        <v>155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262</v>
      </c>
      <c r="BM97" s="223" t="s">
        <v>1327</v>
      </c>
    </row>
    <row r="98" s="2" customFormat="1" ht="49.05" customHeight="1">
      <c r="A98" s="38"/>
      <c r="B98" s="39"/>
      <c r="C98" s="212" t="s">
        <v>189</v>
      </c>
      <c r="D98" s="212" t="s">
        <v>158</v>
      </c>
      <c r="E98" s="213" t="s">
        <v>1328</v>
      </c>
      <c r="F98" s="214" t="s">
        <v>1329</v>
      </c>
      <c r="G98" s="215" t="s">
        <v>176</v>
      </c>
      <c r="H98" s="216">
        <v>416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262</v>
      </c>
      <c r="AT98" s="223" t="s">
        <v>158</v>
      </c>
      <c r="AU98" s="223" t="s">
        <v>81</v>
      </c>
      <c r="AY98" s="17" t="s">
        <v>155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262</v>
      </c>
      <c r="BM98" s="223" t="s">
        <v>1330</v>
      </c>
    </row>
    <row r="99" s="2" customFormat="1" ht="33" customHeight="1">
      <c r="A99" s="38"/>
      <c r="B99" s="39"/>
      <c r="C99" s="212" t="s">
        <v>207</v>
      </c>
      <c r="D99" s="212" t="s">
        <v>158</v>
      </c>
      <c r="E99" s="213" t="s">
        <v>1331</v>
      </c>
      <c r="F99" s="214" t="s">
        <v>1332</v>
      </c>
      <c r="G99" s="215" t="s">
        <v>378</v>
      </c>
      <c r="H99" s="216">
        <v>192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3.0000000000000001E-05</v>
      </c>
      <c r="R99" s="221">
        <f>Q99*H99</f>
        <v>0.0057600000000000004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262</v>
      </c>
      <c r="AT99" s="223" t="s">
        <v>158</v>
      </c>
      <c r="AU99" s="223" t="s">
        <v>81</v>
      </c>
      <c r="AY99" s="17" t="s">
        <v>155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262</v>
      </c>
      <c r="BM99" s="223" t="s">
        <v>1333</v>
      </c>
    </row>
    <row r="100" s="2" customFormat="1" ht="44.25" customHeight="1">
      <c r="A100" s="38"/>
      <c r="B100" s="39"/>
      <c r="C100" s="212" t="s">
        <v>218</v>
      </c>
      <c r="D100" s="212" t="s">
        <v>158</v>
      </c>
      <c r="E100" s="213" t="s">
        <v>1334</v>
      </c>
      <c r="F100" s="214" t="s">
        <v>1335</v>
      </c>
      <c r="G100" s="215" t="s">
        <v>273</v>
      </c>
      <c r="H100" s="216">
        <v>0.219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262</v>
      </c>
      <c r="AT100" s="223" t="s">
        <v>158</v>
      </c>
      <c r="AU100" s="223" t="s">
        <v>81</v>
      </c>
      <c r="AY100" s="17" t="s">
        <v>155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262</v>
      </c>
      <c r="BM100" s="223" t="s">
        <v>1336</v>
      </c>
    </row>
    <row r="101" s="2" customFormat="1" ht="49.05" customHeight="1">
      <c r="A101" s="38"/>
      <c r="B101" s="39"/>
      <c r="C101" s="212" t="s">
        <v>216</v>
      </c>
      <c r="D101" s="212" t="s">
        <v>158</v>
      </c>
      <c r="E101" s="213" t="s">
        <v>1337</v>
      </c>
      <c r="F101" s="214" t="s">
        <v>1338</v>
      </c>
      <c r="G101" s="215" t="s">
        <v>273</v>
      </c>
      <c r="H101" s="216">
        <v>0.219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</v>
      </c>
      <c r="R101" s="221">
        <f>Q101*H101</f>
        <v>0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262</v>
      </c>
      <c r="AT101" s="223" t="s">
        <v>158</v>
      </c>
      <c r="AU101" s="223" t="s">
        <v>81</v>
      </c>
      <c r="AY101" s="17" t="s">
        <v>155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262</v>
      </c>
      <c r="BM101" s="223" t="s">
        <v>1339</v>
      </c>
    </row>
    <row r="102" s="12" customFormat="1" ht="22.8" customHeight="1">
      <c r="A102" s="12"/>
      <c r="B102" s="196"/>
      <c r="C102" s="197"/>
      <c r="D102" s="198" t="s">
        <v>71</v>
      </c>
      <c r="E102" s="210" t="s">
        <v>1340</v>
      </c>
      <c r="F102" s="210" t="s">
        <v>1341</v>
      </c>
      <c r="G102" s="197"/>
      <c r="H102" s="197"/>
      <c r="I102" s="200"/>
      <c r="J102" s="211">
        <f>BK102</f>
        <v>0</v>
      </c>
      <c r="K102" s="197"/>
      <c r="L102" s="202"/>
      <c r="M102" s="203"/>
      <c r="N102" s="204"/>
      <c r="O102" s="204"/>
      <c r="P102" s="205">
        <f>SUM(P103:P107)</f>
        <v>0</v>
      </c>
      <c r="Q102" s="204"/>
      <c r="R102" s="205">
        <f>SUM(R103:R107)</f>
        <v>4.5503999999999998</v>
      </c>
      <c r="S102" s="204"/>
      <c r="T102" s="206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81</v>
      </c>
      <c r="AT102" s="208" t="s">
        <v>71</v>
      </c>
      <c r="AU102" s="208" t="s">
        <v>79</v>
      </c>
      <c r="AY102" s="207" t="s">
        <v>155</v>
      </c>
      <c r="BK102" s="209">
        <f>SUM(BK103:BK107)</f>
        <v>0</v>
      </c>
    </row>
    <row r="103" s="2" customFormat="1" ht="24.15" customHeight="1">
      <c r="A103" s="38"/>
      <c r="B103" s="39"/>
      <c r="C103" s="212" t="s">
        <v>233</v>
      </c>
      <c r="D103" s="212" t="s">
        <v>158</v>
      </c>
      <c r="E103" s="213" t="s">
        <v>1342</v>
      </c>
      <c r="F103" s="214" t="s">
        <v>1343</v>
      </c>
      <c r="G103" s="215" t="s">
        <v>161</v>
      </c>
      <c r="H103" s="216">
        <v>90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262</v>
      </c>
      <c r="AT103" s="223" t="s">
        <v>158</v>
      </c>
      <c r="AU103" s="223" t="s">
        <v>81</v>
      </c>
      <c r="AY103" s="17" t="s">
        <v>155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262</v>
      </c>
      <c r="BM103" s="223" t="s">
        <v>1344</v>
      </c>
    </row>
    <row r="104" s="2" customFormat="1" ht="55.5" customHeight="1">
      <c r="A104" s="38"/>
      <c r="B104" s="39"/>
      <c r="C104" s="212" t="s">
        <v>238</v>
      </c>
      <c r="D104" s="212" t="s">
        <v>158</v>
      </c>
      <c r="E104" s="213" t="s">
        <v>1345</v>
      </c>
      <c r="F104" s="214" t="s">
        <v>1346</v>
      </c>
      <c r="G104" s="215" t="s">
        <v>378</v>
      </c>
      <c r="H104" s="216">
        <v>96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0.047399999999999998</v>
      </c>
      <c r="R104" s="221">
        <f>Q104*H104</f>
        <v>4.5503999999999998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262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262</v>
      </c>
      <c r="BM104" s="223" t="s">
        <v>1347</v>
      </c>
    </row>
    <row r="105" s="2" customFormat="1" ht="16.5" customHeight="1">
      <c r="A105" s="38"/>
      <c r="B105" s="39"/>
      <c r="C105" s="212" t="s">
        <v>8</v>
      </c>
      <c r="D105" s="212" t="s">
        <v>158</v>
      </c>
      <c r="E105" s="213" t="s">
        <v>1348</v>
      </c>
      <c r="F105" s="214" t="s">
        <v>1349</v>
      </c>
      <c r="G105" s="215" t="s">
        <v>378</v>
      </c>
      <c r="H105" s="216">
        <v>96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262</v>
      </c>
      <c r="AT105" s="223" t="s">
        <v>158</v>
      </c>
      <c r="AU105" s="223" t="s">
        <v>81</v>
      </c>
      <c r="AY105" s="17" t="s">
        <v>155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262</v>
      </c>
      <c r="BM105" s="223" t="s">
        <v>1350</v>
      </c>
    </row>
    <row r="106" s="2" customFormat="1" ht="44.25" customHeight="1">
      <c r="A106" s="38"/>
      <c r="B106" s="39"/>
      <c r="C106" s="212" t="s">
        <v>251</v>
      </c>
      <c r="D106" s="212" t="s">
        <v>158</v>
      </c>
      <c r="E106" s="213" t="s">
        <v>1351</v>
      </c>
      <c r="F106" s="214" t="s">
        <v>1352</v>
      </c>
      <c r="G106" s="215" t="s">
        <v>273</v>
      </c>
      <c r="H106" s="216">
        <v>4.5499999999999998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43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262</v>
      </c>
      <c r="AT106" s="223" t="s">
        <v>158</v>
      </c>
      <c r="AU106" s="223" t="s">
        <v>81</v>
      </c>
      <c r="AY106" s="17" t="s">
        <v>155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262</v>
      </c>
      <c r="BM106" s="223" t="s">
        <v>1353</v>
      </c>
    </row>
    <row r="107" s="2" customFormat="1" ht="49.05" customHeight="1">
      <c r="A107" s="38"/>
      <c r="B107" s="39"/>
      <c r="C107" s="212" t="s">
        <v>258</v>
      </c>
      <c r="D107" s="212" t="s">
        <v>158</v>
      </c>
      <c r="E107" s="213" t="s">
        <v>1354</v>
      </c>
      <c r="F107" s="214" t="s">
        <v>1355</v>
      </c>
      <c r="G107" s="215" t="s">
        <v>273</v>
      </c>
      <c r="H107" s="216">
        <v>4.5499999999999998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262</v>
      </c>
      <c r="AT107" s="223" t="s">
        <v>158</v>
      </c>
      <c r="AU107" s="223" t="s">
        <v>81</v>
      </c>
      <c r="AY107" s="17" t="s">
        <v>155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262</v>
      </c>
      <c r="BM107" s="223" t="s">
        <v>1356</v>
      </c>
    </row>
    <row r="108" s="12" customFormat="1" ht="22.8" customHeight="1">
      <c r="A108" s="12"/>
      <c r="B108" s="196"/>
      <c r="C108" s="197"/>
      <c r="D108" s="198" t="s">
        <v>71</v>
      </c>
      <c r="E108" s="210" t="s">
        <v>581</v>
      </c>
      <c r="F108" s="210" t="s">
        <v>1357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SUM(P109:P111)</f>
        <v>0</v>
      </c>
      <c r="Q108" s="204"/>
      <c r="R108" s="205">
        <f>SUM(R109:R111)</f>
        <v>0.019840000000000003</v>
      </c>
      <c r="S108" s="204"/>
      <c r="T108" s="206">
        <f>SUM(T109:T111)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81</v>
      </c>
      <c r="AT108" s="208" t="s">
        <v>71</v>
      </c>
      <c r="AU108" s="208" t="s">
        <v>79</v>
      </c>
      <c r="AY108" s="207" t="s">
        <v>155</v>
      </c>
      <c r="BK108" s="209">
        <f>SUM(BK109:BK111)</f>
        <v>0</v>
      </c>
    </row>
    <row r="109" s="2" customFormat="1" ht="44.25" customHeight="1">
      <c r="A109" s="38"/>
      <c r="B109" s="39"/>
      <c r="C109" s="212" t="s">
        <v>264</v>
      </c>
      <c r="D109" s="212" t="s">
        <v>158</v>
      </c>
      <c r="E109" s="213" t="s">
        <v>1358</v>
      </c>
      <c r="F109" s="214" t="s">
        <v>1359</v>
      </c>
      <c r="G109" s="215" t="s">
        <v>176</v>
      </c>
      <c r="H109" s="216">
        <v>144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2.0000000000000002E-05</v>
      </c>
      <c r="R109" s="221">
        <f>Q109*H109</f>
        <v>0.0028800000000000002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262</v>
      </c>
      <c r="AT109" s="223" t="s">
        <v>158</v>
      </c>
      <c r="AU109" s="223" t="s">
        <v>81</v>
      </c>
      <c r="AY109" s="17" t="s">
        <v>155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262</v>
      </c>
      <c r="BM109" s="223" t="s">
        <v>1360</v>
      </c>
    </row>
    <row r="110" s="2" customFormat="1" ht="33" customHeight="1">
      <c r="A110" s="38"/>
      <c r="B110" s="39"/>
      <c r="C110" s="212" t="s">
        <v>262</v>
      </c>
      <c r="D110" s="212" t="s">
        <v>158</v>
      </c>
      <c r="E110" s="213" t="s">
        <v>1361</v>
      </c>
      <c r="F110" s="214" t="s">
        <v>1362</v>
      </c>
      <c r="G110" s="215" t="s">
        <v>176</v>
      </c>
      <c r="H110" s="216">
        <v>144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6.0000000000000002E-05</v>
      </c>
      <c r="R110" s="221">
        <f>Q110*H110</f>
        <v>0.0086400000000000001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262</v>
      </c>
      <c r="AT110" s="223" t="s">
        <v>158</v>
      </c>
      <c r="AU110" s="223" t="s">
        <v>81</v>
      </c>
      <c r="AY110" s="17" t="s">
        <v>155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262</v>
      </c>
      <c r="BM110" s="223" t="s">
        <v>1363</v>
      </c>
    </row>
    <row r="111" s="2" customFormat="1" ht="37.8" customHeight="1">
      <c r="A111" s="38"/>
      <c r="B111" s="39"/>
      <c r="C111" s="212" t="s">
        <v>276</v>
      </c>
      <c r="D111" s="212" t="s">
        <v>158</v>
      </c>
      <c r="E111" s="213" t="s">
        <v>1364</v>
      </c>
      <c r="F111" s="214" t="s">
        <v>1365</v>
      </c>
      <c r="G111" s="215" t="s">
        <v>176</v>
      </c>
      <c r="H111" s="216">
        <v>416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2.0000000000000002E-05</v>
      </c>
      <c r="R111" s="221">
        <f>Q111*H111</f>
        <v>0.008320000000000001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262</v>
      </c>
      <c r="AT111" s="223" t="s">
        <v>158</v>
      </c>
      <c r="AU111" s="223" t="s">
        <v>81</v>
      </c>
      <c r="AY111" s="17" t="s">
        <v>155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262</v>
      </c>
      <c r="BM111" s="223" t="s">
        <v>1366</v>
      </c>
    </row>
    <row r="112" s="12" customFormat="1" ht="25.92" customHeight="1">
      <c r="A112" s="12"/>
      <c r="B112" s="196"/>
      <c r="C112" s="197"/>
      <c r="D112" s="198" t="s">
        <v>71</v>
      </c>
      <c r="E112" s="199" t="s">
        <v>1005</v>
      </c>
      <c r="F112" s="199" t="s">
        <v>1006</v>
      </c>
      <c r="G112" s="197"/>
      <c r="H112" s="197"/>
      <c r="I112" s="200"/>
      <c r="J112" s="201">
        <f>BK112</f>
        <v>0</v>
      </c>
      <c r="K112" s="197"/>
      <c r="L112" s="202"/>
      <c r="M112" s="203"/>
      <c r="N112" s="204"/>
      <c r="O112" s="204"/>
      <c r="P112" s="205">
        <f>SUM(P113:P114)</f>
        <v>0</v>
      </c>
      <c r="Q112" s="204"/>
      <c r="R112" s="205">
        <f>SUM(R113:R114)</f>
        <v>0</v>
      </c>
      <c r="S112" s="204"/>
      <c r="T112" s="206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163</v>
      </c>
      <c r="AT112" s="208" t="s">
        <v>71</v>
      </c>
      <c r="AU112" s="208" t="s">
        <v>72</v>
      </c>
      <c r="AY112" s="207" t="s">
        <v>155</v>
      </c>
      <c r="BK112" s="209">
        <f>SUM(BK113:BK114)</f>
        <v>0</v>
      </c>
    </row>
    <row r="113" s="2" customFormat="1" ht="24.15" customHeight="1">
      <c r="A113" s="38"/>
      <c r="B113" s="39"/>
      <c r="C113" s="212" t="s">
        <v>281</v>
      </c>
      <c r="D113" s="212" t="s">
        <v>158</v>
      </c>
      <c r="E113" s="213" t="s">
        <v>252</v>
      </c>
      <c r="F113" s="214" t="s">
        <v>1367</v>
      </c>
      <c r="G113" s="215" t="s">
        <v>254</v>
      </c>
      <c r="H113" s="216">
        <v>25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1010</v>
      </c>
      <c r="AT113" s="223" t="s">
        <v>158</v>
      </c>
      <c r="AU113" s="223" t="s">
        <v>79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1010</v>
      </c>
      <c r="BM113" s="223" t="s">
        <v>1368</v>
      </c>
    </row>
    <row r="114" s="2" customFormat="1" ht="37.8" customHeight="1">
      <c r="A114" s="38"/>
      <c r="B114" s="39"/>
      <c r="C114" s="212" t="s">
        <v>287</v>
      </c>
      <c r="D114" s="212" t="s">
        <v>158</v>
      </c>
      <c r="E114" s="213" t="s">
        <v>1017</v>
      </c>
      <c r="F114" s="214" t="s">
        <v>1369</v>
      </c>
      <c r="G114" s="215" t="s">
        <v>254</v>
      </c>
      <c r="H114" s="216">
        <v>3</v>
      </c>
      <c r="I114" s="217"/>
      <c r="J114" s="218">
        <f>ROUND(I114*H114,2)</f>
        <v>0</v>
      </c>
      <c r="K114" s="214" t="s">
        <v>19</v>
      </c>
      <c r="L114" s="44"/>
      <c r="M114" s="278" t="s">
        <v>19</v>
      </c>
      <c r="N114" s="279" t="s">
        <v>43</v>
      </c>
      <c r="O114" s="280"/>
      <c r="P114" s="281">
        <f>O114*H114</f>
        <v>0</v>
      </c>
      <c r="Q114" s="281">
        <v>0</v>
      </c>
      <c r="R114" s="281">
        <f>Q114*H114</f>
        <v>0</v>
      </c>
      <c r="S114" s="281">
        <v>0</v>
      </c>
      <c r="T114" s="28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1010</v>
      </c>
      <c r="AT114" s="223" t="s">
        <v>158</v>
      </c>
      <c r="AU114" s="223" t="s">
        <v>79</v>
      </c>
      <c r="AY114" s="17" t="s">
        <v>155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1010</v>
      </c>
      <c r="BM114" s="223" t="s">
        <v>1370</v>
      </c>
    </row>
    <row r="115" s="2" customFormat="1" ht="6.96" customHeight="1">
      <c r="A115" s="38"/>
      <c r="B115" s="59"/>
      <c r="C115" s="60"/>
      <c r="D115" s="60"/>
      <c r="E115" s="60"/>
      <c r="F115" s="60"/>
      <c r="G115" s="60"/>
      <c r="H115" s="60"/>
      <c r="I115" s="60"/>
      <c r="J115" s="60"/>
      <c r="K115" s="60"/>
      <c r="L115" s="44"/>
      <c r="M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</sheetData>
  <sheetProtection sheet="1" autoFilter="0" formatColumns="0" formatRows="0" objects="1" scenarios="1" spinCount="100000" saltValue="Zf8CZ+AsZ70mD/i+9hob0YxG6a34Bgm7rSig2p27duKMYn8UkwjA90ZpW+MITfP/B29uswEooiol1XQsIqaYcw==" hashValue="hVVKtbYmXNoQ2Hn+YtHtt+0WwUNwKF3SvIqeJF37M98EdA7Xstz0yimepTWewZDCGkvdM92psM7UQYShLsRFVw==" algorithmName="SHA-512" password="C68C"/>
  <autoFilter ref="C89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1020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1371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ROUND(J91,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ROUND((SUM(BE91:BE169)),  2)</f>
        <v>0</v>
      </c>
      <c r="G35" s="38"/>
      <c r="H35" s="38"/>
      <c r="I35" s="157">
        <v>0.20999999999999999</v>
      </c>
      <c r="J35" s="156">
        <f>ROUND(((SUM(BE91:BE169))*I35),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ROUND((SUM(BF91:BF169)),  2)</f>
        <v>0</v>
      </c>
      <c r="G36" s="38"/>
      <c r="H36" s="38"/>
      <c r="I36" s="157">
        <v>0.12</v>
      </c>
      <c r="J36" s="156">
        <f>ROUND(((SUM(BF91:BF169))*I36),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ROUND((SUM(BG91:BG169)),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ROUND((SUM(BH91:BH169)),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ROUND((SUM(BI91:BI169)),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1020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B3 - ZTI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J91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629</v>
      </c>
      <c r="E64" s="177"/>
      <c r="F64" s="177"/>
      <c r="G64" s="177"/>
      <c r="H64" s="177"/>
      <c r="I64" s="177"/>
      <c r="J64" s="178">
        <f>J92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632</v>
      </c>
      <c r="E65" s="182"/>
      <c r="F65" s="182"/>
      <c r="G65" s="182"/>
      <c r="H65" s="182"/>
      <c r="I65" s="182"/>
      <c r="J65" s="183">
        <f>J93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633</v>
      </c>
      <c r="E66" s="182"/>
      <c r="F66" s="182"/>
      <c r="G66" s="182"/>
      <c r="H66" s="182"/>
      <c r="I66" s="182"/>
      <c r="J66" s="183">
        <f>J108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1372</v>
      </c>
      <c r="E67" s="182"/>
      <c r="F67" s="182"/>
      <c r="G67" s="182"/>
      <c r="H67" s="182"/>
      <c r="I67" s="182"/>
      <c r="J67" s="183">
        <f>J136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634</v>
      </c>
      <c r="E68" s="182"/>
      <c r="F68" s="182"/>
      <c r="G68" s="182"/>
      <c r="H68" s="182"/>
      <c r="I68" s="182"/>
      <c r="J68" s="183">
        <f>J159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4"/>
      <c r="C69" s="175"/>
      <c r="D69" s="176" t="s">
        <v>637</v>
      </c>
      <c r="E69" s="177"/>
      <c r="F69" s="177"/>
      <c r="G69" s="177"/>
      <c r="H69" s="177"/>
      <c r="I69" s="177"/>
      <c r="J69" s="178">
        <f>J166</f>
        <v>0</v>
      </c>
      <c r="K69" s="175"/>
      <c r="L69" s="17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140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9" t="str">
        <f>E7</f>
        <v>Stavební úpravy kolejí objekt C VŠB-TU Ostrava</v>
      </c>
      <c r="F79" s="32"/>
      <c r="G79" s="32"/>
      <c r="H79" s="32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" customFormat="1" ht="12" customHeight="1">
      <c r="B80" s="21"/>
      <c r="C80" s="32" t="s">
        <v>116</v>
      </c>
      <c r="D80" s="22"/>
      <c r="E80" s="22"/>
      <c r="F80" s="22"/>
      <c r="G80" s="22"/>
      <c r="H80" s="22"/>
      <c r="I80" s="22"/>
      <c r="J80" s="22"/>
      <c r="K80" s="22"/>
      <c r="L80" s="20"/>
    </row>
    <row r="81" s="2" customFormat="1" ht="16.5" customHeight="1">
      <c r="A81" s="38"/>
      <c r="B81" s="39"/>
      <c r="C81" s="40"/>
      <c r="D81" s="40"/>
      <c r="E81" s="169" t="s">
        <v>1020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118</v>
      </c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69" t="str">
        <f>E11</f>
        <v>B3 - ZTI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F14</f>
        <v>Ostrava Poruba</v>
      </c>
      <c r="G85" s="40"/>
      <c r="H85" s="40"/>
      <c r="I85" s="32" t="s">
        <v>23</v>
      </c>
      <c r="J85" s="72" t="str">
        <f>IF(J14="","",J14)</f>
        <v>7. 3. 2025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5.65" customHeight="1">
      <c r="A87" s="38"/>
      <c r="B87" s="39"/>
      <c r="C87" s="32" t="s">
        <v>25</v>
      </c>
      <c r="D87" s="40"/>
      <c r="E87" s="40"/>
      <c r="F87" s="27" t="str">
        <f>E17</f>
        <v xml:space="preserve">VŠB TU Ostrava  - Ubytovací, Stravovací služby</v>
      </c>
      <c r="G87" s="40"/>
      <c r="H87" s="40"/>
      <c r="I87" s="32" t="s">
        <v>31</v>
      </c>
      <c r="J87" s="36" t="str">
        <f>E23</f>
        <v>ing. arch. Tomáš Kudělka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29</v>
      </c>
      <c r="D88" s="40"/>
      <c r="E88" s="40"/>
      <c r="F88" s="27" t="str">
        <f>IF(E20="","",E20)</f>
        <v>Vyplň údaj</v>
      </c>
      <c r="G88" s="40"/>
      <c r="H88" s="40"/>
      <c r="I88" s="32" t="s">
        <v>34</v>
      </c>
      <c r="J88" s="36" t="str">
        <f>E26</f>
        <v xml:space="preserve"> 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85"/>
      <c r="B90" s="186"/>
      <c r="C90" s="187" t="s">
        <v>141</v>
      </c>
      <c r="D90" s="188" t="s">
        <v>57</v>
      </c>
      <c r="E90" s="188" t="s">
        <v>53</v>
      </c>
      <c r="F90" s="188" t="s">
        <v>54</v>
      </c>
      <c r="G90" s="188" t="s">
        <v>142</v>
      </c>
      <c r="H90" s="188" t="s">
        <v>143</v>
      </c>
      <c r="I90" s="188" t="s">
        <v>144</v>
      </c>
      <c r="J90" s="188" t="s">
        <v>122</v>
      </c>
      <c r="K90" s="189" t="s">
        <v>145</v>
      </c>
      <c r="L90" s="190"/>
      <c r="M90" s="92" t="s">
        <v>19</v>
      </c>
      <c r="N90" s="93" t="s">
        <v>42</v>
      </c>
      <c r="O90" s="93" t="s">
        <v>146</v>
      </c>
      <c r="P90" s="93" t="s">
        <v>147</v>
      </c>
      <c r="Q90" s="93" t="s">
        <v>148</v>
      </c>
      <c r="R90" s="93" t="s">
        <v>149</v>
      </c>
      <c r="S90" s="93" t="s">
        <v>150</v>
      </c>
      <c r="T90" s="94" t="s">
        <v>151</v>
      </c>
      <c r="U90" s="185"/>
      <c r="V90" s="185"/>
      <c r="W90" s="185"/>
      <c r="X90" s="185"/>
      <c r="Y90" s="185"/>
      <c r="Z90" s="185"/>
      <c r="AA90" s="185"/>
      <c r="AB90" s="185"/>
      <c r="AC90" s="185"/>
      <c r="AD90" s="185"/>
      <c r="AE90" s="185"/>
    </row>
    <row r="91" s="2" customFormat="1" ht="22.8" customHeight="1">
      <c r="A91" s="38"/>
      <c r="B91" s="39"/>
      <c r="C91" s="99" t="s">
        <v>152</v>
      </c>
      <c r="D91" s="40"/>
      <c r="E91" s="40"/>
      <c r="F91" s="40"/>
      <c r="G91" s="40"/>
      <c r="H91" s="40"/>
      <c r="I91" s="40"/>
      <c r="J91" s="191">
        <f>BK91</f>
        <v>0</v>
      </c>
      <c r="K91" s="40"/>
      <c r="L91" s="44"/>
      <c r="M91" s="95"/>
      <c r="N91" s="192"/>
      <c r="O91" s="96"/>
      <c r="P91" s="193">
        <f>P92+P166</f>
        <v>0</v>
      </c>
      <c r="Q91" s="96"/>
      <c r="R91" s="193">
        <f>R92+R166</f>
        <v>10.64723</v>
      </c>
      <c r="S91" s="96"/>
      <c r="T91" s="194">
        <f>T92+T166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123</v>
      </c>
      <c r="BK91" s="195">
        <f>BK92+BK166</f>
        <v>0</v>
      </c>
    </row>
    <row r="92" s="12" customFormat="1" ht="25.92" customHeight="1">
      <c r="A92" s="12"/>
      <c r="B92" s="196"/>
      <c r="C92" s="197"/>
      <c r="D92" s="198" t="s">
        <v>71</v>
      </c>
      <c r="E92" s="199" t="s">
        <v>315</v>
      </c>
      <c r="F92" s="199" t="s">
        <v>638</v>
      </c>
      <c r="G92" s="197"/>
      <c r="H92" s="197"/>
      <c r="I92" s="200"/>
      <c r="J92" s="201">
        <f>BK92</f>
        <v>0</v>
      </c>
      <c r="K92" s="197"/>
      <c r="L92" s="202"/>
      <c r="M92" s="203"/>
      <c r="N92" s="204"/>
      <c r="O92" s="204"/>
      <c r="P92" s="205">
        <f>P93+P108+P136+P159</f>
        <v>0</v>
      </c>
      <c r="Q92" s="204"/>
      <c r="R92" s="205">
        <f>R93+R108+R136+R159</f>
        <v>10.64723</v>
      </c>
      <c r="S92" s="204"/>
      <c r="T92" s="206">
        <f>T93+T108+T136+T159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81</v>
      </c>
      <c r="AT92" s="208" t="s">
        <v>71</v>
      </c>
      <c r="AU92" s="208" t="s">
        <v>72</v>
      </c>
      <c r="AY92" s="207" t="s">
        <v>155</v>
      </c>
      <c r="BK92" s="209">
        <f>BK93+BK108+BK136+BK159</f>
        <v>0</v>
      </c>
    </row>
    <row r="93" s="12" customFormat="1" ht="22.8" customHeight="1">
      <c r="A93" s="12"/>
      <c r="B93" s="196"/>
      <c r="C93" s="197"/>
      <c r="D93" s="198" t="s">
        <v>71</v>
      </c>
      <c r="E93" s="210" t="s">
        <v>695</v>
      </c>
      <c r="F93" s="210" t="s">
        <v>696</v>
      </c>
      <c r="G93" s="197"/>
      <c r="H93" s="197"/>
      <c r="I93" s="200"/>
      <c r="J93" s="211">
        <f>BK93</f>
        <v>0</v>
      </c>
      <c r="K93" s="197"/>
      <c r="L93" s="202"/>
      <c r="M93" s="203"/>
      <c r="N93" s="204"/>
      <c r="O93" s="204"/>
      <c r="P93" s="205">
        <f>SUM(P94:P107)</f>
        <v>0</v>
      </c>
      <c r="Q93" s="204"/>
      <c r="R93" s="205">
        <f>SUM(R94:R107)</f>
        <v>1.0761400000000001</v>
      </c>
      <c r="S93" s="204"/>
      <c r="T93" s="206">
        <f>SUM(T94:T107)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81</v>
      </c>
      <c r="AT93" s="208" t="s">
        <v>71</v>
      </c>
      <c r="AU93" s="208" t="s">
        <v>79</v>
      </c>
      <c r="AY93" s="207" t="s">
        <v>155</v>
      </c>
      <c r="BK93" s="209">
        <f>SUM(BK94:BK107)</f>
        <v>0</v>
      </c>
    </row>
    <row r="94" s="2" customFormat="1" ht="37.8" customHeight="1">
      <c r="A94" s="38"/>
      <c r="B94" s="39"/>
      <c r="C94" s="212" t="s">
        <v>79</v>
      </c>
      <c r="D94" s="212" t="s">
        <v>158</v>
      </c>
      <c r="E94" s="213" t="s">
        <v>1373</v>
      </c>
      <c r="F94" s="214" t="s">
        <v>1374</v>
      </c>
      <c r="G94" s="215" t="s">
        <v>176</v>
      </c>
      <c r="H94" s="216">
        <v>160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262</v>
      </c>
      <c r="AT94" s="223" t="s">
        <v>158</v>
      </c>
      <c r="AU94" s="223" t="s">
        <v>81</v>
      </c>
      <c r="AY94" s="17" t="s">
        <v>155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262</v>
      </c>
      <c r="BM94" s="223" t="s">
        <v>1375</v>
      </c>
    </row>
    <row r="95" s="2" customFormat="1" ht="37.8" customHeight="1">
      <c r="A95" s="38"/>
      <c r="B95" s="39"/>
      <c r="C95" s="212" t="s">
        <v>81</v>
      </c>
      <c r="D95" s="212" t="s">
        <v>158</v>
      </c>
      <c r="E95" s="213" t="s">
        <v>706</v>
      </c>
      <c r="F95" s="214" t="s">
        <v>1376</v>
      </c>
      <c r="G95" s="215" t="s">
        <v>176</v>
      </c>
      <c r="H95" s="216">
        <v>160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43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262</v>
      </c>
      <c r="AT95" s="223" t="s">
        <v>158</v>
      </c>
      <c r="AU95" s="223" t="s">
        <v>81</v>
      </c>
      <c r="AY95" s="17" t="s">
        <v>155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262</v>
      </c>
      <c r="BM95" s="223" t="s">
        <v>1377</v>
      </c>
    </row>
    <row r="96" s="2" customFormat="1" ht="37.8" customHeight="1">
      <c r="A96" s="38"/>
      <c r="B96" s="39"/>
      <c r="C96" s="212" t="s">
        <v>156</v>
      </c>
      <c r="D96" s="212" t="s">
        <v>158</v>
      </c>
      <c r="E96" s="213" t="s">
        <v>709</v>
      </c>
      <c r="F96" s="214" t="s">
        <v>1378</v>
      </c>
      <c r="G96" s="215" t="s">
        <v>176</v>
      </c>
      <c r="H96" s="216">
        <v>40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262</v>
      </c>
      <c r="AT96" s="223" t="s">
        <v>158</v>
      </c>
      <c r="AU96" s="223" t="s">
        <v>81</v>
      </c>
      <c r="AY96" s="17" t="s">
        <v>155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262</v>
      </c>
      <c r="BM96" s="223" t="s">
        <v>1379</v>
      </c>
    </row>
    <row r="97" s="2" customFormat="1" ht="21.75" customHeight="1">
      <c r="A97" s="38"/>
      <c r="B97" s="39"/>
      <c r="C97" s="212" t="s">
        <v>163</v>
      </c>
      <c r="D97" s="212" t="s">
        <v>158</v>
      </c>
      <c r="E97" s="213" t="s">
        <v>730</v>
      </c>
      <c r="F97" s="214" t="s">
        <v>1380</v>
      </c>
      <c r="G97" s="215" t="s">
        <v>176</v>
      </c>
      <c r="H97" s="216">
        <v>40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0.00191</v>
      </c>
      <c r="R97" s="221">
        <f>Q97*H97</f>
        <v>0.076399999999999996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262</v>
      </c>
      <c r="AT97" s="223" t="s">
        <v>158</v>
      </c>
      <c r="AU97" s="223" t="s">
        <v>81</v>
      </c>
      <c r="AY97" s="17" t="s">
        <v>155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262</v>
      </c>
      <c r="BM97" s="223" t="s">
        <v>1381</v>
      </c>
    </row>
    <row r="98" s="2" customFormat="1" ht="24.15" customHeight="1">
      <c r="A98" s="38"/>
      <c r="B98" s="39"/>
      <c r="C98" s="212" t="s">
        <v>196</v>
      </c>
      <c r="D98" s="212" t="s">
        <v>158</v>
      </c>
      <c r="E98" s="213" t="s">
        <v>739</v>
      </c>
      <c r="F98" s="214" t="s">
        <v>1382</v>
      </c>
      <c r="G98" s="215" t="s">
        <v>176</v>
      </c>
      <c r="H98" s="216">
        <v>288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0.0020100000000000001</v>
      </c>
      <c r="R98" s="221">
        <f>Q98*H98</f>
        <v>0.57888000000000006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262</v>
      </c>
      <c r="AT98" s="223" t="s">
        <v>158</v>
      </c>
      <c r="AU98" s="223" t="s">
        <v>81</v>
      </c>
      <c r="AY98" s="17" t="s">
        <v>155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262</v>
      </c>
      <c r="BM98" s="223" t="s">
        <v>1383</v>
      </c>
    </row>
    <row r="99" s="2" customFormat="1" ht="21.75" customHeight="1">
      <c r="A99" s="38"/>
      <c r="B99" s="39"/>
      <c r="C99" s="212" t="s">
        <v>189</v>
      </c>
      <c r="D99" s="212" t="s">
        <v>158</v>
      </c>
      <c r="E99" s="213" t="s">
        <v>742</v>
      </c>
      <c r="F99" s="214" t="s">
        <v>743</v>
      </c>
      <c r="G99" s="215" t="s">
        <v>176</v>
      </c>
      <c r="H99" s="216">
        <v>54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0.00040999999999999999</v>
      </c>
      <c r="R99" s="221">
        <f>Q99*H99</f>
        <v>0.02214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262</v>
      </c>
      <c r="AT99" s="223" t="s">
        <v>158</v>
      </c>
      <c r="AU99" s="223" t="s">
        <v>81</v>
      </c>
      <c r="AY99" s="17" t="s">
        <v>155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262</v>
      </c>
      <c r="BM99" s="223" t="s">
        <v>1384</v>
      </c>
    </row>
    <row r="100" s="2" customFormat="1" ht="21.75" customHeight="1">
      <c r="A100" s="38"/>
      <c r="B100" s="39"/>
      <c r="C100" s="212" t="s">
        <v>207</v>
      </c>
      <c r="D100" s="212" t="s">
        <v>158</v>
      </c>
      <c r="E100" s="213" t="s">
        <v>745</v>
      </c>
      <c r="F100" s="214" t="s">
        <v>746</v>
      </c>
      <c r="G100" s="215" t="s">
        <v>176</v>
      </c>
      <c r="H100" s="216">
        <v>144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0.00048000000000000001</v>
      </c>
      <c r="R100" s="221">
        <f>Q100*H100</f>
        <v>0.069120000000000001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262</v>
      </c>
      <c r="AT100" s="223" t="s">
        <v>158</v>
      </c>
      <c r="AU100" s="223" t="s">
        <v>81</v>
      </c>
      <c r="AY100" s="17" t="s">
        <v>155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262</v>
      </c>
      <c r="BM100" s="223" t="s">
        <v>1385</v>
      </c>
    </row>
    <row r="101" s="2" customFormat="1" ht="21.75" customHeight="1">
      <c r="A101" s="38"/>
      <c r="B101" s="39"/>
      <c r="C101" s="212" t="s">
        <v>218</v>
      </c>
      <c r="D101" s="212" t="s">
        <v>158</v>
      </c>
      <c r="E101" s="213" t="s">
        <v>751</v>
      </c>
      <c r="F101" s="214" t="s">
        <v>752</v>
      </c>
      <c r="G101" s="215" t="s">
        <v>176</v>
      </c>
      <c r="H101" s="216">
        <v>120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0.0022399999999999998</v>
      </c>
      <c r="R101" s="221">
        <f>Q101*H101</f>
        <v>0.26879999999999998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262</v>
      </c>
      <c r="AT101" s="223" t="s">
        <v>158</v>
      </c>
      <c r="AU101" s="223" t="s">
        <v>81</v>
      </c>
      <c r="AY101" s="17" t="s">
        <v>155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262</v>
      </c>
      <c r="BM101" s="223" t="s">
        <v>1386</v>
      </c>
    </row>
    <row r="102" s="2" customFormat="1" ht="24.15" customHeight="1">
      <c r="A102" s="38"/>
      <c r="B102" s="39"/>
      <c r="C102" s="212" t="s">
        <v>216</v>
      </c>
      <c r="D102" s="212" t="s">
        <v>158</v>
      </c>
      <c r="E102" s="213" t="s">
        <v>754</v>
      </c>
      <c r="F102" s="214" t="s">
        <v>1387</v>
      </c>
      <c r="G102" s="215" t="s">
        <v>176</v>
      </c>
      <c r="H102" s="216">
        <v>32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0.0019</v>
      </c>
      <c r="R102" s="221">
        <f>Q102*H102</f>
        <v>0.0608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262</v>
      </c>
      <c r="AT102" s="223" t="s">
        <v>158</v>
      </c>
      <c r="AU102" s="223" t="s">
        <v>81</v>
      </c>
      <c r="AY102" s="17" t="s">
        <v>155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262</v>
      </c>
      <c r="BM102" s="223" t="s">
        <v>1388</v>
      </c>
    </row>
    <row r="103" s="2" customFormat="1" ht="24.15" customHeight="1">
      <c r="A103" s="38"/>
      <c r="B103" s="39"/>
      <c r="C103" s="212" t="s">
        <v>233</v>
      </c>
      <c r="D103" s="212" t="s">
        <v>158</v>
      </c>
      <c r="E103" s="213" t="s">
        <v>757</v>
      </c>
      <c r="F103" s="214" t="s">
        <v>758</v>
      </c>
      <c r="G103" s="215" t="s">
        <v>176</v>
      </c>
      <c r="H103" s="216">
        <v>678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262</v>
      </c>
      <c r="AT103" s="223" t="s">
        <v>158</v>
      </c>
      <c r="AU103" s="223" t="s">
        <v>81</v>
      </c>
      <c r="AY103" s="17" t="s">
        <v>155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262</v>
      </c>
      <c r="BM103" s="223" t="s">
        <v>1389</v>
      </c>
    </row>
    <row r="104" s="2" customFormat="1" ht="44.25" customHeight="1">
      <c r="A104" s="38"/>
      <c r="B104" s="39"/>
      <c r="C104" s="212" t="s">
        <v>238</v>
      </c>
      <c r="D104" s="212" t="s">
        <v>158</v>
      </c>
      <c r="E104" s="213" t="s">
        <v>763</v>
      </c>
      <c r="F104" s="214" t="s">
        <v>764</v>
      </c>
      <c r="G104" s="215" t="s">
        <v>273</v>
      </c>
      <c r="H104" s="216">
        <v>0.80000000000000004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262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262</v>
      </c>
      <c r="BM104" s="223" t="s">
        <v>1390</v>
      </c>
    </row>
    <row r="105" s="2" customFormat="1" ht="49.05" customHeight="1">
      <c r="A105" s="38"/>
      <c r="B105" s="39"/>
      <c r="C105" s="212" t="s">
        <v>8</v>
      </c>
      <c r="D105" s="212" t="s">
        <v>158</v>
      </c>
      <c r="E105" s="213" t="s">
        <v>775</v>
      </c>
      <c r="F105" s="214" t="s">
        <v>776</v>
      </c>
      <c r="G105" s="215" t="s">
        <v>273</v>
      </c>
      <c r="H105" s="216">
        <v>1.0760000000000001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262</v>
      </c>
      <c r="AT105" s="223" t="s">
        <v>158</v>
      </c>
      <c r="AU105" s="223" t="s">
        <v>81</v>
      </c>
      <c r="AY105" s="17" t="s">
        <v>155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262</v>
      </c>
      <c r="BM105" s="223" t="s">
        <v>1391</v>
      </c>
    </row>
    <row r="106" s="2" customFormat="1" ht="49.05" customHeight="1">
      <c r="A106" s="38"/>
      <c r="B106" s="39"/>
      <c r="C106" s="212" t="s">
        <v>251</v>
      </c>
      <c r="D106" s="212" t="s">
        <v>158</v>
      </c>
      <c r="E106" s="213" t="s">
        <v>778</v>
      </c>
      <c r="F106" s="214" t="s">
        <v>779</v>
      </c>
      <c r="G106" s="215" t="s">
        <v>273</v>
      </c>
      <c r="H106" s="216">
        <v>1.0760000000000001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43</v>
      </c>
      <c r="O106" s="84"/>
      <c r="P106" s="221">
        <f>O106*H106</f>
        <v>0</v>
      </c>
      <c r="Q106" s="221">
        <v>0</v>
      </c>
      <c r="R106" s="221">
        <f>Q106*H106</f>
        <v>0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262</v>
      </c>
      <c r="AT106" s="223" t="s">
        <v>158</v>
      </c>
      <c r="AU106" s="223" t="s">
        <v>81</v>
      </c>
      <c r="AY106" s="17" t="s">
        <v>155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262</v>
      </c>
      <c r="BM106" s="223" t="s">
        <v>1392</v>
      </c>
    </row>
    <row r="107" s="2" customFormat="1" ht="49.05" customHeight="1">
      <c r="A107" s="38"/>
      <c r="B107" s="39"/>
      <c r="C107" s="212" t="s">
        <v>258</v>
      </c>
      <c r="D107" s="212" t="s">
        <v>158</v>
      </c>
      <c r="E107" s="213" t="s">
        <v>781</v>
      </c>
      <c r="F107" s="214" t="s">
        <v>782</v>
      </c>
      <c r="G107" s="215" t="s">
        <v>273</v>
      </c>
      <c r="H107" s="216">
        <v>1.0760000000000001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262</v>
      </c>
      <c r="AT107" s="223" t="s">
        <v>158</v>
      </c>
      <c r="AU107" s="223" t="s">
        <v>81</v>
      </c>
      <c r="AY107" s="17" t="s">
        <v>155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262</v>
      </c>
      <c r="BM107" s="223" t="s">
        <v>1393</v>
      </c>
    </row>
    <row r="108" s="12" customFormat="1" ht="22.8" customHeight="1">
      <c r="A108" s="12"/>
      <c r="B108" s="196"/>
      <c r="C108" s="197"/>
      <c r="D108" s="198" t="s">
        <v>71</v>
      </c>
      <c r="E108" s="210" t="s">
        <v>784</v>
      </c>
      <c r="F108" s="210" t="s">
        <v>785</v>
      </c>
      <c r="G108" s="197"/>
      <c r="H108" s="197"/>
      <c r="I108" s="200"/>
      <c r="J108" s="211">
        <f>BK108</f>
        <v>0</v>
      </c>
      <c r="K108" s="197"/>
      <c r="L108" s="202"/>
      <c r="M108" s="203"/>
      <c r="N108" s="204"/>
      <c r="O108" s="204"/>
      <c r="P108" s="205">
        <f>SUM(P109:P135)</f>
        <v>0</v>
      </c>
      <c r="Q108" s="204"/>
      <c r="R108" s="205">
        <f>SUM(R109:R135)</f>
        <v>2.20885</v>
      </c>
      <c r="S108" s="204"/>
      <c r="T108" s="206">
        <f>SUM(T109:T135)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7" t="s">
        <v>81</v>
      </c>
      <c r="AT108" s="208" t="s">
        <v>71</v>
      </c>
      <c r="AU108" s="208" t="s">
        <v>79</v>
      </c>
      <c r="AY108" s="207" t="s">
        <v>155</v>
      </c>
      <c r="BK108" s="209">
        <f>SUM(BK109:BK135)</f>
        <v>0</v>
      </c>
    </row>
    <row r="109" s="2" customFormat="1" ht="24.15" customHeight="1">
      <c r="A109" s="38"/>
      <c r="B109" s="39"/>
      <c r="C109" s="212" t="s">
        <v>264</v>
      </c>
      <c r="D109" s="212" t="s">
        <v>158</v>
      </c>
      <c r="E109" s="213" t="s">
        <v>792</v>
      </c>
      <c r="F109" s="214" t="s">
        <v>1394</v>
      </c>
      <c r="G109" s="215" t="s">
        <v>176</v>
      </c>
      <c r="H109" s="216">
        <v>432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262</v>
      </c>
      <c r="AT109" s="223" t="s">
        <v>158</v>
      </c>
      <c r="AU109" s="223" t="s">
        <v>81</v>
      </c>
      <c r="AY109" s="17" t="s">
        <v>155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262</v>
      </c>
      <c r="BM109" s="223" t="s">
        <v>1395</v>
      </c>
    </row>
    <row r="110" s="2" customFormat="1" ht="24.15" customHeight="1">
      <c r="A110" s="38"/>
      <c r="B110" s="39"/>
      <c r="C110" s="212" t="s">
        <v>262</v>
      </c>
      <c r="D110" s="212" t="s">
        <v>158</v>
      </c>
      <c r="E110" s="213" t="s">
        <v>795</v>
      </c>
      <c r="F110" s="214" t="s">
        <v>1396</v>
      </c>
      <c r="G110" s="215" t="s">
        <v>176</v>
      </c>
      <c r="H110" s="216">
        <v>576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262</v>
      </c>
      <c r="AT110" s="223" t="s">
        <v>158</v>
      </c>
      <c r="AU110" s="223" t="s">
        <v>81</v>
      </c>
      <c r="AY110" s="17" t="s">
        <v>155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262</v>
      </c>
      <c r="BM110" s="223" t="s">
        <v>1397</v>
      </c>
    </row>
    <row r="111" s="2" customFormat="1" ht="55.5" customHeight="1">
      <c r="A111" s="38"/>
      <c r="B111" s="39"/>
      <c r="C111" s="212" t="s">
        <v>7</v>
      </c>
      <c r="D111" s="212" t="s">
        <v>158</v>
      </c>
      <c r="E111" s="213" t="s">
        <v>801</v>
      </c>
      <c r="F111" s="214" t="s">
        <v>1398</v>
      </c>
      <c r="G111" s="215" t="s">
        <v>176</v>
      </c>
      <c r="H111" s="216">
        <v>256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0.00072999999999999996</v>
      </c>
      <c r="R111" s="221">
        <f>Q111*H111</f>
        <v>0.18687999999999999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262</v>
      </c>
      <c r="AT111" s="223" t="s">
        <v>158</v>
      </c>
      <c r="AU111" s="223" t="s">
        <v>81</v>
      </c>
      <c r="AY111" s="17" t="s">
        <v>155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262</v>
      </c>
      <c r="BM111" s="223" t="s">
        <v>1399</v>
      </c>
    </row>
    <row r="112" s="2" customFormat="1" ht="55.5" customHeight="1">
      <c r="A112" s="38"/>
      <c r="B112" s="39"/>
      <c r="C112" s="212" t="s">
        <v>303</v>
      </c>
      <c r="D112" s="212" t="s">
        <v>158</v>
      </c>
      <c r="E112" s="213" t="s">
        <v>804</v>
      </c>
      <c r="F112" s="214" t="s">
        <v>1400</v>
      </c>
      <c r="G112" s="215" t="s">
        <v>176</v>
      </c>
      <c r="H112" s="216">
        <v>872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0.00097999999999999997</v>
      </c>
      <c r="R112" s="221">
        <f>Q112*H112</f>
        <v>0.85455999999999999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262</v>
      </c>
      <c r="AT112" s="223" t="s">
        <v>158</v>
      </c>
      <c r="AU112" s="223" t="s">
        <v>81</v>
      </c>
      <c r="AY112" s="17" t="s">
        <v>155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262</v>
      </c>
      <c r="BM112" s="223" t="s">
        <v>1401</v>
      </c>
    </row>
    <row r="113" s="2" customFormat="1" ht="55.5" customHeight="1">
      <c r="A113" s="38"/>
      <c r="B113" s="39"/>
      <c r="C113" s="212" t="s">
        <v>310</v>
      </c>
      <c r="D113" s="212" t="s">
        <v>158</v>
      </c>
      <c r="E113" s="213" t="s">
        <v>807</v>
      </c>
      <c r="F113" s="214" t="s">
        <v>1402</v>
      </c>
      <c r="G113" s="215" t="s">
        <v>176</v>
      </c>
      <c r="H113" s="216">
        <v>215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0.0012999999999999999</v>
      </c>
      <c r="R113" s="221">
        <f>Q113*H113</f>
        <v>0.27949999999999997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262</v>
      </c>
      <c r="AT113" s="223" t="s">
        <v>158</v>
      </c>
      <c r="AU113" s="223" t="s">
        <v>81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262</v>
      </c>
      <c r="BM113" s="223" t="s">
        <v>1403</v>
      </c>
    </row>
    <row r="114" s="2" customFormat="1" ht="55.5" customHeight="1">
      <c r="A114" s="38"/>
      <c r="B114" s="39"/>
      <c r="C114" s="212" t="s">
        <v>319</v>
      </c>
      <c r="D114" s="212" t="s">
        <v>158</v>
      </c>
      <c r="E114" s="213" t="s">
        <v>810</v>
      </c>
      <c r="F114" s="214" t="s">
        <v>1404</v>
      </c>
      <c r="G114" s="215" t="s">
        <v>176</v>
      </c>
      <c r="H114" s="216">
        <v>160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0.00263</v>
      </c>
      <c r="R114" s="221">
        <f>Q114*H114</f>
        <v>0.42080000000000001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262</v>
      </c>
      <c r="AT114" s="223" t="s">
        <v>158</v>
      </c>
      <c r="AU114" s="223" t="s">
        <v>81</v>
      </c>
      <c r="AY114" s="17" t="s">
        <v>155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262</v>
      </c>
      <c r="BM114" s="223" t="s">
        <v>1405</v>
      </c>
    </row>
    <row r="115" s="2" customFormat="1" ht="24.15" customHeight="1">
      <c r="A115" s="38"/>
      <c r="B115" s="39"/>
      <c r="C115" s="212" t="s">
        <v>325</v>
      </c>
      <c r="D115" s="212" t="s">
        <v>158</v>
      </c>
      <c r="E115" s="213" t="s">
        <v>826</v>
      </c>
      <c r="F115" s="214" t="s">
        <v>1406</v>
      </c>
      <c r="G115" s="215" t="s">
        <v>176</v>
      </c>
      <c r="H115" s="216">
        <v>184</v>
      </c>
      <c r="I115" s="217"/>
      <c r="J115" s="218">
        <f>ROUND(I115*H115,2)</f>
        <v>0</v>
      </c>
      <c r="K115" s="214" t="s">
        <v>19</v>
      </c>
      <c r="L115" s="44"/>
      <c r="M115" s="219" t="s">
        <v>19</v>
      </c>
      <c r="N115" s="220" t="s">
        <v>43</v>
      </c>
      <c r="O115" s="84"/>
      <c r="P115" s="221">
        <f>O115*H115</f>
        <v>0</v>
      </c>
      <c r="Q115" s="221">
        <v>0.00012999999999999999</v>
      </c>
      <c r="R115" s="221">
        <f>Q115*H115</f>
        <v>0.023919999999999997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262</v>
      </c>
      <c r="AT115" s="223" t="s">
        <v>158</v>
      </c>
      <c r="AU115" s="223" t="s">
        <v>81</v>
      </c>
      <c r="AY115" s="17" t="s">
        <v>155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79</v>
      </c>
      <c r="BK115" s="224">
        <f>ROUND(I115*H115,2)</f>
        <v>0</v>
      </c>
      <c r="BL115" s="17" t="s">
        <v>262</v>
      </c>
      <c r="BM115" s="223" t="s">
        <v>1407</v>
      </c>
    </row>
    <row r="116" s="2" customFormat="1" ht="21.75" customHeight="1">
      <c r="A116" s="38"/>
      <c r="B116" s="39"/>
      <c r="C116" s="212" t="s">
        <v>330</v>
      </c>
      <c r="D116" s="212" t="s">
        <v>158</v>
      </c>
      <c r="E116" s="213" t="s">
        <v>830</v>
      </c>
      <c r="F116" s="214" t="s">
        <v>1408</v>
      </c>
      <c r="G116" s="215" t="s">
        <v>176</v>
      </c>
      <c r="H116" s="216">
        <v>510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0.00016000000000000001</v>
      </c>
      <c r="R116" s="221">
        <f>Q116*H116</f>
        <v>0.081600000000000006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262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262</v>
      </c>
      <c r="BM116" s="223" t="s">
        <v>1409</v>
      </c>
    </row>
    <row r="117" s="2" customFormat="1" ht="24.15" customHeight="1">
      <c r="A117" s="38"/>
      <c r="B117" s="39"/>
      <c r="C117" s="212" t="s">
        <v>337</v>
      </c>
      <c r="D117" s="212" t="s">
        <v>158</v>
      </c>
      <c r="E117" s="213" t="s">
        <v>1410</v>
      </c>
      <c r="F117" s="214" t="s">
        <v>1411</v>
      </c>
      <c r="G117" s="215" t="s">
        <v>176</v>
      </c>
      <c r="H117" s="216">
        <v>232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0.00029</v>
      </c>
      <c r="R117" s="221">
        <f>Q117*H117</f>
        <v>0.067280000000000006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262</v>
      </c>
      <c r="AT117" s="223" t="s">
        <v>158</v>
      </c>
      <c r="AU117" s="223" t="s">
        <v>81</v>
      </c>
      <c r="AY117" s="17" t="s">
        <v>155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262</v>
      </c>
      <c r="BM117" s="223" t="s">
        <v>1412</v>
      </c>
    </row>
    <row r="118" s="2" customFormat="1" ht="55.5" customHeight="1">
      <c r="A118" s="38"/>
      <c r="B118" s="39"/>
      <c r="C118" s="212" t="s">
        <v>345</v>
      </c>
      <c r="D118" s="212" t="s">
        <v>158</v>
      </c>
      <c r="E118" s="213" t="s">
        <v>846</v>
      </c>
      <c r="F118" s="214" t="s">
        <v>1413</v>
      </c>
      <c r="G118" s="215" t="s">
        <v>176</v>
      </c>
      <c r="H118" s="216">
        <v>120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0.00012</v>
      </c>
      <c r="R118" s="221">
        <f>Q118*H118</f>
        <v>0.0144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262</v>
      </c>
      <c r="AT118" s="223" t="s">
        <v>158</v>
      </c>
      <c r="AU118" s="223" t="s">
        <v>81</v>
      </c>
      <c r="AY118" s="17" t="s">
        <v>155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262</v>
      </c>
      <c r="BM118" s="223" t="s">
        <v>1414</v>
      </c>
    </row>
    <row r="119" s="2" customFormat="1" ht="55.5" customHeight="1">
      <c r="A119" s="38"/>
      <c r="B119" s="39"/>
      <c r="C119" s="212" t="s">
        <v>352</v>
      </c>
      <c r="D119" s="212" t="s">
        <v>158</v>
      </c>
      <c r="E119" s="213" t="s">
        <v>853</v>
      </c>
      <c r="F119" s="214" t="s">
        <v>1415</v>
      </c>
      <c r="G119" s="215" t="s">
        <v>176</v>
      </c>
      <c r="H119" s="216">
        <v>457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0.00024000000000000001</v>
      </c>
      <c r="R119" s="221">
        <f>Q119*H119</f>
        <v>0.10968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262</v>
      </c>
      <c r="AT119" s="223" t="s">
        <v>158</v>
      </c>
      <c r="AU119" s="223" t="s">
        <v>81</v>
      </c>
      <c r="AY119" s="17" t="s">
        <v>155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262</v>
      </c>
      <c r="BM119" s="223" t="s">
        <v>1416</v>
      </c>
    </row>
    <row r="120" s="2" customFormat="1" ht="24.15" customHeight="1">
      <c r="A120" s="38"/>
      <c r="B120" s="39"/>
      <c r="C120" s="212" t="s">
        <v>276</v>
      </c>
      <c r="D120" s="212" t="s">
        <v>158</v>
      </c>
      <c r="E120" s="213" t="s">
        <v>859</v>
      </c>
      <c r="F120" s="214" t="s">
        <v>1417</v>
      </c>
      <c r="G120" s="215" t="s">
        <v>176</v>
      </c>
      <c r="H120" s="216">
        <v>333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262</v>
      </c>
      <c r="AT120" s="223" t="s">
        <v>158</v>
      </c>
      <c r="AU120" s="223" t="s">
        <v>81</v>
      </c>
      <c r="AY120" s="17" t="s">
        <v>155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262</v>
      </c>
      <c r="BM120" s="223" t="s">
        <v>1418</v>
      </c>
    </row>
    <row r="121" s="2" customFormat="1" ht="24.15" customHeight="1">
      <c r="A121" s="38"/>
      <c r="B121" s="39"/>
      <c r="C121" s="212" t="s">
        <v>281</v>
      </c>
      <c r="D121" s="212" t="s">
        <v>158</v>
      </c>
      <c r="E121" s="213" t="s">
        <v>865</v>
      </c>
      <c r="F121" s="214" t="s">
        <v>1419</v>
      </c>
      <c r="G121" s="215" t="s">
        <v>176</v>
      </c>
      <c r="H121" s="216">
        <v>675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262</v>
      </c>
      <c r="AT121" s="223" t="s">
        <v>158</v>
      </c>
      <c r="AU121" s="223" t="s">
        <v>81</v>
      </c>
      <c r="AY121" s="17" t="s">
        <v>155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262</v>
      </c>
      <c r="BM121" s="223" t="s">
        <v>1420</v>
      </c>
    </row>
    <row r="122" s="2" customFormat="1" ht="24.15" customHeight="1">
      <c r="A122" s="38"/>
      <c r="B122" s="39"/>
      <c r="C122" s="212" t="s">
        <v>358</v>
      </c>
      <c r="D122" s="212" t="s">
        <v>158</v>
      </c>
      <c r="E122" s="213" t="s">
        <v>1421</v>
      </c>
      <c r="F122" s="214" t="s">
        <v>1422</v>
      </c>
      <c r="G122" s="215" t="s">
        <v>378</v>
      </c>
      <c r="H122" s="216">
        <v>480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262</v>
      </c>
      <c r="AT122" s="223" t="s">
        <v>158</v>
      </c>
      <c r="AU122" s="223" t="s">
        <v>81</v>
      </c>
      <c r="AY122" s="17" t="s">
        <v>155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262</v>
      </c>
      <c r="BM122" s="223" t="s">
        <v>1423</v>
      </c>
    </row>
    <row r="123" s="2" customFormat="1" ht="24.15" customHeight="1">
      <c r="A123" s="38"/>
      <c r="B123" s="39"/>
      <c r="C123" s="212" t="s">
        <v>363</v>
      </c>
      <c r="D123" s="212" t="s">
        <v>158</v>
      </c>
      <c r="E123" s="213" t="s">
        <v>1424</v>
      </c>
      <c r="F123" s="214" t="s">
        <v>1425</v>
      </c>
      <c r="G123" s="215" t="s">
        <v>378</v>
      </c>
      <c r="H123" s="216">
        <v>288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0.00012999999999999999</v>
      </c>
      <c r="R123" s="221">
        <f>Q123*H123</f>
        <v>0.037439999999999994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262</v>
      </c>
      <c r="AT123" s="223" t="s">
        <v>158</v>
      </c>
      <c r="AU123" s="223" t="s">
        <v>81</v>
      </c>
      <c r="AY123" s="17" t="s">
        <v>155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262</v>
      </c>
      <c r="BM123" s="223" t="s">
        <v>1426</v>
      </c>
    </row>
    <row r="124" s="2" customFormat="1" ht="21.75" customHeight="1">
      <c r="A124" s="38"/>
      <c r="B124" s="39"/>
      <c r="C124" s="212" t="s">
        <v>334</v>
      </c>
      <c r="D124" s="212" t="s">
        <v>158</v>
      </c>
      <c r="E124" s="213" t="s">
        <v>1427</v>
      </c>
      <c r="F124" s="214" t="s">
        <v>1428</v>
      </c>
      <c r="G124" s="215" t="s">
        <v>1429</v>
      </c>
      <c r="H124" s="216">
        <v>192</v>
      </c>
      <c r="I124" s="217"/>
      <c r="J124" s="218">
        <f>ROUND(I124*H124,2)</f>
        <v>0</v>
      </c>
      <c r="K124" s="214" t="s">
        <v>19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0.00025000000000000001</v>
      </c>
      <c r="R124" s="221">
        <f>Q124*H124</f>
        <v>0.048000000000000001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262</v>
      </c>
      <c r="AT124" s="223" t="s">
        <v>158</v>
      </c>
      <c r="AU124" s="223" t="s">
        <v>81</v>
      </c>
      <c r="AY124" s="17" t="s">
        <v>155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262</v>
      </c>
      <c r="BM124" s="223" t="s">
        <v>1430</v>
      </c>
    </row>
    <row r="125" s="2" customFormat="1" ht="24.15" customHeight="1">
      <c r="A125" s="38"/>
      <c r="B125" s="39"/>
      <c r="C125" s="212" t="s">
        <v>287</v>
      </c>
      <c r="D125" s="212" t="s">
        <v>158</v>
      </c>
      <c r="E125" s="213" t="s">
        <v>892</v>
      </c>
      <c r="F125" s="214" t="s">
        <v>1431</v>
      </c>
      <c r="G125" s="215" t="s">
        <v>378</v>
      </c>
      <c r="H125" s="216">
        <v>192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262</v>
      </c>
      <c r="AT125" s="223" t="s">
        <v>158</v>
      </c>
      <c r="AU125" s="223" t="s">
        <v>81</v>
      </c>
      <c r="AY125" s="17" t="s">
        <v>155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262</v>
      </c>
      <c r="BM125" s="223" t="s">
        <v>1432</v>
      </c>
    </row>
    <row r="126" s="2" customFormat="1" ht="33" customHeight="1">
      <c r="A126" s="38"/>
      <c r="B126" s="39"/>
      <c r="C126" s="212" t="s">
        <v>292</v>
      </c>
      <c r="D126" s="212" t="s">
        <v>158</v>
      </c>
      <c r="E126" s="213" t="s">
        <v>895</v>
      </c>
      <c r="F126" s="214" t="s">
        <v>1433</v>
      </c>
      <c r="G126" s="215" t="s">
        <v>378</v>
      </c>
      <c r="H126" s="216">
        <v>48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43</v>
      </c>
      <c r="O126" s="84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262</v>
      </c>
      <c r="AT126" s="223" t="s">
        <v>158</v>
      </c>
      <c r="AU126" s="223" t="s">
        <v>81</v>
      </c>
      <c r="AY126" s="17" t="s">
        <v>155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262</v>
      </c>
      <c r="BM126" s="223" t="s">
        <v>1434</v>
      </c>
    </row>
    <row r="127" s="2" customFormat="1" ht="24.15" customHeight="1">
      <c r="A127" s="38"/>
      <c r="B127" s="39"/>
      <c r="C127" s="212" t="s">
        <v>375</v>
      </c>
      <c r="D127" s="212" t="s">
        <v>158</v>
      </c>
      <c r="E127" s="213" t="s">
        <v>903</v>
      </c>
      <c r="F127" s="214" t="s">
        <v>904</v>
      </c>
      <c r="G127" s="215" t="s">
        <v>378</v>
      </c>
      <c r="H127" s="216">
        <v>152</v>
      </c>
      <c r="I127" s="217"/>
      <c r="J127" s="218">
        <f>ROUND(I127*H127,2)</f>
        <v>0</v>
      </c>
      <c r="K127" s="214" t="s">
        <v>19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0.00035</v>
      </c>
      <c r="R127" s="221">
        <f>Q127*H127</f>
        <v>0.053199999999999997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262</v>
      </c>
      <c r="AT127" s="223" t="s">
        <v>158</v>
      </c>
      <c r="AU127" s="223" t="s">
        <v>81</v>
      </c>
      <c r="AY127" s="17" t="s">
        <v>155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79</v>
      </c>
      <c r="BK127" s="224">
        <f>ROUND(I127*H127,2)</f>
        <v>0</v>
      </c>
      <c r="BL127" s="17" t="s">
        <v>262</v>
      </c>
      <c r="BM127" s="223" t="s">
        <v>1435</v>
      </c>
    </row>
    <row r="128" s="2" customFormat="1" ht="37.8" customHeight="1">
      <c r="A128" s="38"/>
      <c r="B128" s="39"/>
      <c r="C128" s="212" t="s">
        <v>381</v>
      </c>
      <c r="D128" s="212" t="s">
        <v>158</v>
      </c>
      <c r="E128" s="213" t="s">
        <v>911</v>
      </c>
      <c r="F128" s="214" t="s">
        <v>1436</v>
      </c>
      <c r="G128" s="215" t="s">
        <v>378</v>
      </c>
      <c r="H128" s="216">
        <v>8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0.00055000000000000003</v>
      </c>
      <c r="R128" s="221">
        <f>Q128*H128</f>
        <v>0.0044000000000000003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262</v>
      </c>
      <c r="AT128" s="223" t="s">
        <v>158</v>
      </c>
      <c r="AU128" s="223" t="s">
        <v>81</v>
      </c>
      <c r="AY128" s="17" t="s">
        <v>155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262</v>
      </c>
      <c r="BM128" s="223" t="s">
        <v>1437</v>
      </c>
    </row>
    <row r="129" s="2" customFormat="1" ht="37.8" customHeight="1">
      <c r="A129" s="38"/>
      <c r="B129" s="39"/>
      <c r="C129" s="212" t="s">
        <v>385</v>
      </c>
      <c r="D129" s="212" t="s">
        <v>158</v>
      </c>
      <c r="E129" s="213" t="s">
        <v>915</v>
      </c>
      <c r="F129" s="214" t="s">
        <v>1438</v>
      </c>
      <c r="G129" s="215" t="s">
        <v>378</v>
      </c>
      <c r="H129" s="216">
        <v>16</v>
      </c>
      <c r="I129" s="217"/>
      <c r="J129" s="218">
        <f>ROUND(I129*H129,2)</f>
        <v>0</v>
      </c>
      <c r="K129" s="214" t="s">
        <v>19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0.00076000000000000004</v>
      </c>
      <c r="R129" s="221">
        <f>Q129*H129</f>
        <v>0.012160000000000001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262</v>
      </c>
      <c r="AT129" s="223" t="s">
        <v>158</v>
      </c>
      <c r="AU129" s="223" t="s">
        <v>81</v>
      </c>
      <c r="AY129" s="17" t="s">
        <v>155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262</v>
      </c>
      <c r="BM129" s="223" t="s">
        <v>1439</v>
      </c>
    </row>
    <row r="130" s="2" customFormat="1" ht="37.8" customHeight="1">
      <c r="A130" s="38"/>
      <c r="B130" s="39"/>
      <c r="C130" s="264" t="s">
        <v>392</v>
      </c>
      <c r="D130" s="264" t="s">
        <v>331</v>
      </c>
      <c r="E130" s="265" t="s">
        <v>907</v>
      </c>
      <c r="F130" s="266" t="s">
        <v>1440</v>
      </c>
      <c r="G130" s="267" t="s">
        <v>378</v>
      </c>
      <c r="H130" s="268">
        <v>8</v>
      </c>
      <c r="I130" s="269"/>
      <c r="J130" s="270">
        <f>ROUND(I130*H130,2)</f>
        <v>0</v>
      </c>
      <c r="K130" s="266" t="s">
        <v>19</v>
      </c>
      <c r="L130" s="271"/>
      <c r="M130" s="272" t="s">
        <v>19</v>
      </c>
      <c r="N130" s="273" t="s">
        <v>43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334</v>
      </c>
      <c r="AT130" s="223" t="s">
        <v>331</v>
      </c>
      <c r="AU130" s="223" t="s">
        <v>81</v>
      </c>
      <c r="AY130" s="17" t="s">
        <v>155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262</v>
      </c>
      <c r="BM130" s="223" t="s">
        <v>1441</v>
      </c>
    </row>
    <row r="131" s="2" customFormat="1" ht="33" customHeight="1">
      <c r="A131" s="38"/>
      <c r="B131" s="39"/>
      <c r="C131" s="212" t="s">
        <v>419</v>
      </c>
      <c r="D131" s="212" t="s">
        <v>158</v>
      </c>
      <c r="E131" s="213" t="s">
        <v>931</v>
      </c>
      <c r="F131" s="214" t="s">
        <v>932</v>
      </c>
      <c r="G131" s="215" t="s">
        <v>176</v>
      </c>
      <c r="H131" s="216">
        <v>1503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1.0000000000000001E-05</v>
      </c>
      <c r="R131" s="221">
        <f>Q131*H131</f>
        <v>0.015030000000000002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262</v>
      </c>
      <c r="AT131" s="223" t="s">
        <v>158</v>
      </c>
      <c r="AU131" s="223" t="s">
        <v>81</v>
      </c>
      <c r="AY131" s="17" t="s">
        <v>155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262</v>
      </c>
      <c r="BM131" s="223" t="s">
        <v>1442</v>
      </c>
    </row>
    <row r="132" s="2" customFormat="1" ht="44.25" customHeight="1">
      <c r="A132" s="38"/>
      <c r="B132" s="39"/>
      <c r="C132" s="212" t="s">
        <v>398</v>
      </c>
      <c r="D132" s="212" t="s">
        <v>158</v>
      </c>
      <c r="E132" s="213" t="s">
        <v>939</v>
      </c>
      <c r="F132" s="214" t="s">
        <v>940</v>
      </c>
      <c r="G132" s="215" t="s">
        <v>273</v>
      </c>
      <c r="H132" s="216">
        <v>0.94999999999999996</v>
      </c>
      <c r="I132" s="217"/>
      <c r="J132" s="218">
        <f>ROUND(I132*H132,2)</f>
        <v>0</v>
      </c>
      <c r="K132" s="214" t="s">
        <v>19</v>
      </c>
      <c r="L132" s="44"/>
      <c r="M132" s="219" t="s">
        <v>19</v>
      </c>
      <c r="N132" s="220" t="s">
        <v>43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262</v>
      </c>
      <c r="AT132" s="223" t="s">
        <v>158</v>
      </c>
      <c r="AU132" s="223" t="s">
        <v>81</v>
      </c>
      <c r="AY132" s="17" t="s">
        <v>155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262</v>
      </c>
      <c r="BM132" s="223" t="s">
        <v>1443</v>
      </c>
    </row>
    <row r="133" s="2" customFormat="1" ht="44.25" customHeight="1">
      <c r="A133" s="38"/>
      <c r="B133" s="39"/>
      <c r="C133" s="212" t="s">
        <v>403</v>
      </c>
      <c r="D133" s="212" t="s">
        <v>158</v>
      </c>
      <c r="E133" s="213" t="s">
        <v>943</v>
      </c>
      <c r="F133" s="214" t="s">
        <v>944</v>
      </c>
      <c r="G133" s="215" t="s">
        <v>273</v>
      </c>
      <c r="H133" s="216">
        <v>2.2090000000000001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262</v>
      </c>
      <c r="AT133" s="223" t="s">
        <v>158</v>
      </c>
      <c r="AU133" s="223" t="s">
        <v>81</v>
      </c>
      <c r="AY133" s="17" t="s">
        <v>155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262</v>
      </c>
      <c r="BM133" s="223" t="s">
        <v>1444</v>
      </c>
    </row>
    <row r="134" s="2" customFormat="1" ht="49.05" customHeight="1">
      <c r="A134" s="38"/>
      <c r="B134" s="39"/>
      <c r="C134" s="212" t="s">
        <v>408</v>
      </c>
      <c r="D134" s="212" t="s">
        <v>158</v>
      </c>
      <c r="E134" s="213" t="s">
        <v>947</v>
      </c>
      <c r="F134" s="214" t="s">
        <v>948</v>
      </c>
      <c r="G134" s="215" t="s">
        <v>273</v>
      </c>
      <c r="H134" s="216">
        <v>1.9319999999999999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262</v>
      </c>
      <c r="AT134" s="223" t="s">
        <v>158</v>
      </c>
      <c r="AU134" s="223" t="s">
        <v>81</v>
      </c>
      <c r="AY134" s="17" t="s">
        <v>155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262</v>
      </c>
      <c r="BM134" s="223" t="s">
        <v>1445</v>
      </c>
    </row>
    <row r="135" s="2" customFormat="1" ht="49.05" customHeight="1">
      <c r="A135" s="38"/>
      <c r="B135" s="39"/>
      <c r="C135" s="212" t="s">
        <v>414</v>
      </c>
      <c r="D135" s="212" t="s">
        <v>158</v>
      </c>
      <c r="E135" s="213" t="s">
        <v>951</v>
      </c>
      <c r="F135" s="214" t="s">
        <v>952</v>
      </c>
      <c r="G135" s="215" t="s">
        <v>273</v>
      </c>
      <c r="H135" s="216">
        <v>2.2090000000000001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262</v>
      </c>
      <c r="AT135" s="223" t="s">
        <v>158</v>
      </c>
      <c r="AU135" s="223" t="s">
        <v>81</v>
      </c>
      <c r="AY135" s="17" t="s">
        <v>155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79</v>
      </c>
      <c r="BK135" s="224">
        <f>ROUND(I135*H135,2)</f>
        <v>0</v>
      </c>
      <c r="BL135" s="17" t="s">
        <v>262</v>
      </c>
      <c r="BM135" s="223" t="s">
        <v>1446</v>
      </c>
    </row>
    <row r="136" s="12" customFormat="1" ht="22.8" customHeight="1">
      <c r="A136" s="12"/>
      <c r="B136" s="196"/>
      <c r="C136" s="197"/>
      <c r="D136" s="198" t="s">
        <v>71</v>
      </c>
      <c r="E136" s="210" t="s">
        <v>1190</v>
      </c>
      <c r="F136" s="210" t="s">
        <v>1447</v>
      </c>
      <c r="G136" s="197"/>
      <c r="H136" s="197"/>
      <c r="I136" s="200"/>
      <c r="J136" s="211">
        <f>BK136</f>
        <v>0</v>
      </c>
      <c r="K136" s="197"/>
      <c r="L136" s="202"/>
      <c r="M136" s="203"/>
      <c r="N136" s="204"/>
      <c r="O136" s="204"/>
      <c r="P136" s="205">
        <f>SUM(P137:P158)</f>
        <v>0</v>
      </c>
      <c r="Q136" s="204"/>
      <c r="R136" s="205">
        <f>SUM(R137:R158)</f>
        <v>7.3324800000000003</v>
      </c>
      <c r="S136" s="204"/>
      <c r="T136" s="206">
        <f>SUM(T137:T158)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7" t="s">
        <v>81</v>
      </c>
      <c r="AT136" s="208" t="s">
        <v>71</v>
      </c>
      <c r="AU136" s="208" t="s">
        <v>79</v>
      </c>
      <c r="AY136" s="207" t="s">
        <v>155</v>
      </c>
      <c r="BK136" s="209">
        <f>SUM(BK137:BK158)</f>
        <v>0</v>
      </c>
    </row>
    <row r="137" s="2" customFormat="1" ht="24.15" customHeight="1">
      <c r="A137" s="38"/>
      <c r="B137" s="39"/>
      <c r="C137" s="212" t="s">
        <v>424</v>
      </c>
      <c r="D137" s="212" t="s">
        <v>158</v>
      </c>
      <c r="E137" s="213" t="s">
        <v>1448</v>
      </c>
      <c r="F137" s="214" t="s">
        <v>1449</v>
      </c>
      <c r="G137" s="215" t="s">
        <v>261</v>
      </c>
      <c r="H137" s="216">
        <v>48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262</v>
      </c>
      <c r="AT137" s="223" t="s">
        <v>158</v>
      </c>
      <c r="AU137" s="223" t="s">
        <v>81</v>
      </c>
      <c r="AY137" s="17" t="s">
        <v>155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262</v>
      </c>
      <c r="BM137" s="223" t="s">
        <v>1450</v>
      </c>
    </row>
    <row r="138" s="2" customFormat="1" ht="33" customHeight="1">
      <c r="A138" s="38"/>
      <c r="B138" s="39"/>
      <c r="C138" s="212" t="s">
        <v>443</v>
      </c>
      <c r="D138" s="212" t="s">
        <v>158</v>
      </c>
      <c r="E138" s="213" t="s">
        <v>1451</v>
      </c>
      <c r="F138" s="214" t="s">
        <v>1452</v>
      </c>
      <c r="G138" s="215" t="s">
        <v>261</v>
      </c>
      <c r="H138" s="216">
        <v>96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0.02894</v>
      </c>
      <c r="R138" s="221">
        <f>Q138*H138</f>
        <v>2.7782400000000003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262</v>
      </c>
      <c r="AT138" s="223" t="s">
        <v>158</v>
      </c>
      <c r="AU138" s="223" t="s">
        <v>81</v>
      </c>
      <c r="AY138" s="17" t="s">
        <v>155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79</v>
      </c>
      <c r="BK138" s="224">
        <f>ROUND(I138*H138,2)</f>
        <v>0</v>
      </c>
      <c r="BL138" s="17" t="s">
        <v>262</v>
      </c>
      <c r="BM138" s="223" t="s">
        <v>1453</v>
      </c>
    </row>
    <row r="139" s="2" customFormat="1" ht="21.75" customHeight="1">
      <c r="A139" s="38"/>
      <c r="B139" s="39"/>
      <c r="C139" s="212" t="s">
        <v>434</v>
      </c>
      <c r="D139" s="212" t="s">
        <v>158</v>
      </c>
      <c r="E139" s="213" t="s">
        <v>1454</v>
      </c>
      <c r="F139" s="214" t="s">
        <v>1455</v>
      </c>
      <c r="G139" s="215" t="s">
        <v>261</v>
      </c>
      <c r="H139" s="216">
        <v>96</v>
      </c>
      <c r="I139" s="217"/>
      <c r="J139" s="218">
        <f>ROUND(I139*H139,2)</f>
        <v>0</v>
      </c>
      <c r="K139" s="214" t="s">
        <v>19</v>
      </c>
      <c r="L139" s="44"/>
      <c r="M139" s="219" t="s">
        <v>19</v>
      </c>
      <c r="N139" s="220" t="s">
        <v>43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262</v>
      </c>
      <c r="AT139" s="223" t="s">
        <v>158</v>
      </c>
      <c r="AU139" s="223" t="s">
        <v>81</v>
      </c>
      <c r="AY139" s="17" t="s">
        <v>155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79</v>
      </c>
      <c r="BK139" s="224">
        <f>ROUND(I139*H139,2)</f>
        <v>0</v>
      </c>
      <c r="BL139" s="17" t="s">
        <v>262</v>
      </c>
      <c r="BM139" s="223" t="s">
        <v>1456</v>
      </c>
    </row>
    <row r="140" s="2" customFormat="1" ht="55.5" customHeight="1">
      <c r="A140" s="38"/>
      <c r="B140" s="39"/>
      <c r="C140" s="212" t="s">
        <v>448</v>
      </c>
      <c r="D140" s="212" t="s">
        <v>158</v>
      </c>
      <c r="E140" s="213" t="s">
        <v>1457</v>
      </c>
      <c r="F140" s="214" t="s">
        <v>1458</v>
      </c>
      <c r="G140" s="215" t="s">
        <v>261</v>
      </c>
      <c r="H140" s="216">
        <v>96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0.020729999999999998</v>
      </c>
      <c r="R140" s="221">
        <f>Q140*H140</f>
        <v>1.9900799999999999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262</v>
      </c>
      <c r="AT140" s="223" t="s">
        <v>158</v>
      </c>
      <c r="AU140" s="223" t="s">
        <v>81</v>
      </c>
      <c r="AY140" s="17" t="s">
        <v>155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262</v>
      </c>
      <c r="BM140" s="223" t="s">
        <v>1459</v>
      </c>
    </row>
    <row r="141" s="2" customFormat="1" ht="21.75" customHeight="1">
      <c r="A141" s="38"/>
      <c r="B141" s="39"/>
      <c r="C141" s="212" t="s">
        <v>542</v>
      </c>
      <c r="D141" s="212" t="s">
        <v>158</v>
      </c>
      <c r="E141" s="213" t="s">
        <v>1460</v>
      </c>
      <c r="F141" s="214" t="s">
        <v>1461</v>
      </c>
      <c r="G141" s="215" t="s">
        <v>261</v>
      </c>
      <c r="H141" s="216">
        <v>96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0.00042000000000000002</v>
      </c>
      <c r="R141" s="221">
        <f>Q141*H141</f>
        <v>0.040320000000000002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262</v>
      </c>
      <c r="AT141" s="223" t="s">
        <v>158</v>
      </c>
      <c r="AU141" s="223" t="s">
        <v>81</v>
      </c>
      <c r="AY141" s="17" t="s">
        <v>155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262</v>
      </c>
      <c r="BM141" s="223" t="s">
        <v>1462</v>
      </c>
    </row>
    <row r="142" s="2" customFormat="1">
      <c r="A142" s="38"/>
      <c r="B142" s="39"/>
      <c r="C142" s="40"/>
      <c r="D142" s="232" t="s">
        <v>185</v>
      </c>
      <c r="E142" s="40"/>
      <c r="F142" s="263" t="s">
        <v>1463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185</v>
      </c>
      <c r="AU142" s="17" t="s">
        <v>81</v>
      </c>
    </row>
    <row r="143" s="14" customFormat="1">
      <c r="A143" s="14"/>
      <c r="B143" s="241"/>
      <c r="C143" s="242"/>
      <c r="D143" s="232" t="s">
        <v>167</v>
      </c>
      <c r="E143" s="243" t="s">
        <v>19</v>
      </c>
      <c r="F143" s="244" t="s">
        <v>1464</v>
      </c>
      <c r="G143" s="242"/>
      <c r="H143" s="245">
        <v>96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167</v>
      </c>
      <c r="AU143" s="251" t="s">
        <v>81</v>
      </c>
      <c r="AV143" s="14" t="s">
        <v>81</v>
      </c>
      <c r="AW143" s="14" t="s">
        <v>33</v>
      </c>
      <c r="AX143" s="14" t="s">
        <v>79</v>
      </c>
      <c r="AY143" s="251" t="s">
        <v>155</v>
      </c>
    </row>
    <row r="144" s="2" customFormat="1" ht="33" customHeight="1">
      <c r="A144" s="38"/>
      <c r="B144" s="39"/>
      <c r="C144" s="264" t="s">
        <v>548</v>
      </c>
      <c r="D144" s="264" t="s">
        <v>331</v>
      </c>
      <c r="E144" s="265" t="s">
        <v>1465</v>
      </c>
      <c r="F144" s="266" t="s">
        <v>1466</v>
      </c>
      <c r="G144" s="267" t="s">
        <v>378</v>
      </c>
      <c r="H144" s="268">
        <v>96</v>
      </c>
      <c r="I144" s="269"/>
      <c r="J144" s="270">
        <f>ROUND(I144*H144,2)</f>
        <v>0</v>
      </c>
      <c r="K144" s="266" t="s">
        <v>19</v>
      </c>
      <c r="L144" s="271"/>
      <c r="M144" s="272" t="s">
        <v>19</v>
      </c>
      <c r="N144" s="273" t="s">
        <v>43</v>
      </c>
      <c r="O144" s="84"/>
      <c r="P144" s="221">
        <f>O144*H144</f>
        <v>0</v>
      </c>
      <c r="Q144" s="221">
        <v>0.019</v>
      </c>
      <c r="R144" s="221">
        <f>Q144*H144</f>
        <v>1.8239999999999998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334</v>
      </c>
      <c r="AT144" s="223" t="s">
        <v>331</v>
      </c>
      <c r="AU144" s="223" t="s">
        <v>81</v>
      </c>
      <c r="AY144" s="17" t="s">
        <v>155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79</v>
      </c>
      <c r="BK144" s="224">
        <f>ROUND(I144*H144,2)</f>
        <v>0</v>
      </c>
      <c r="BL144" s="17" t="s">
        <v>262</v>
      </c>
      <c r="BM144" s="223" t="s">
        <v>1467</v>
      </c>
    </row>
    <row r="145" s="2" customFormat="1">
      <c r="A145" s="38"/>
      <c r="B145" s="39"/>
      <c r="C145" s="40"/>
      <c r="D145" s="232" t="s">
        <v>185</v>
      </c>
      <c r="E145" s="40"/>
      <c r="F145" s="263" t="s">
        <v>1463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185</v>
      </c>
      <c r="AU145" s="17" t="s">
        <v>81</v>
      </c>
    </row>
    <row r="146" s="2" customFormat="1" ht="33" customHeight="1">
      <c r="A146" s="38"/>
      <c r="B146" s="39"/>
      <c r="C146" s="212" t="s">
        <v>553</v>
      </c>
      <c r="D146" s="212" t="s">
        <v>158</v>
      </c>
      <c r="E146" s="213" t="s">
        <v>1468</v>
      </c>
      <c r="F146" s="214" t="s">
        <v>1469</v>
      </c>
      <c r="G146" s="215" t="s">
        <v>378</v>
      </c>
      <c r="H146" s="216">
        <v>96</v>
      </c>
      <c r="I146" s="217"/>
      <c r="J146" s="218">
        <f>ROUND(I146*H146,2)</f>
        <v>0</v>
      </c>
      <c r="K146" s="214" t="s">
        <v>19</v>
      </c>
      <c r="L146" s="44"/>
      <c r="M146" s="219" t="s">
        <v>19</v>
      </c>
      <c r="N146" s="220" t="s">
        <v>43</v>
      </c>
      <c r="O146" s="84"/>
      <c r="P146" s="221">
        <f>O146*H146</f>
        <v>0</v>
      </c>
      <c r="Q146" s="221">
        <v>0.00014999999999999999</v>
      </c>
      <c r="R146" s="221">
        <f>Q146*H146</f>
        <v>0.0144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262</v>
      </c>
      <c r="AT146" s="223" t="s">
        <v>158</v>
      </c>
      <c r="AU146" s="223" t="s">
        <v>81</v>
      </c>
      <c r="AY146" s="17" t="s">
        <v>155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79</v>
      </c>
      <c r="BK146" s="224">
        <f>ROUND(I146*H146,2)</f>
        <v>0</v>
      </c>
      <c r="BL146" s="17" t="s">
        <v>262</v>
      </c>
      <c r="BM146" s="223" t="s">
        <v>1470</v>
      </c>
    </row>
    <row r="147" s="2" customFormat="1">
      <c r="A147" s="38"/>
      <c r="B147" s="39"/>
      <c r="C147" s="40"/>
      <c r="D147" s="232" t="s">
        <v>185</v>
      </c>
      <c r="E147" s="40"/>
      <c r="F147" s="263" t="s">
        <v>1463</v>
      </c>
      <c r="G147" s="40"/>
      <c r="H147" s="40"/>
      <c r="I147" s="227"/>
      <c r="J147" s="40"/>
      <c r="K147" s="40"/>
      <c r="L147" s="44"/>
      <c r="M147" s="228"/>
      <c r="N147" s="229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185</v>
      </c>
      <c r="AU147" s="17" t="s">
        <v>81</v>
      </c>
    </row>
    <row r="148" s="2" customFormat="1" ht="55.5" customHeight="1">
      <c r="A148" s="38"/>
      <c r="B148" s="39"/>
      <c r="C148" s="264" t="s">
        <v>459</v>
      </c>
      <c r="D148" s="264" t="s">
        <v>331</v>
      </c>
      <c r="E148" s="265" t="s">
        <v>1471</v>
      </c>
      <c r="F148" s="266" t="s">
        <v>1472</v>
      </c>
      <c r="G148" s="267" t="s">
        <v>261</v>
      </c>
      <c r="H148" s="268">
        <v>96</v>
      </c>
      <c r="I148" s="269"/>
      <c r="J148" s="270">
        <f>ROUND(I148*H148,2)</f>
        <v>0</v>
      </c>
      <c r="K148" s="266" t="s">
        <v>19</v>
      </c>
      <c r="L148" s="271"/>
      <c r="M148" s="272" t="s">
        <v>19</v>
      </c>
      <c r="N148" s="273" t="s">
        <v>43</v>
      </c>
      <c r="O148" s="84"/>
      <c r="P148" s="221">
        <f>O148*H148</f>
        <v>0</v>
      </c>
      <c r="Q148" s="221">
        <v>0.0035000000000000001</v>
      </c>
      <c r="R148" s="221">
        <f>Q148*H148</f>
        <v>0.33600000000000002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334</v>
      </c>
      <c r="AT148" s="223" t="s">
        <v>331</v>
      </c>
      <c r="AU148" s="223" t="s">
        <v>81</v>
      </c>
      <c r="AY148" s="17" t="s">
        <v>155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262</v>
      </c>
      <c r="BM148" s="223" t="s">
        <v>1473</v>
      </c>
    </row>
    <row r="149" s="2" customFormat="1" ht="16.5" customHeight="1">
      <c r="A149" s="38"/>
      <c r="B149" s="39"/>
      <c r="C149" s="212" t="s">
        <v>430</v>
      </c>
      <c r="D149" s="212" t="s">
        <v>158</v>
      </c>
      <c r="E149" s="213" t="s">
        <v>1474</v>
      </c>
      <c r="F149" s="214" t="s">
        <v>1475</v>
      </c>
      <c r="G149" s="215" t="s">
        <v>261</v>
      </c>
      <c r="H149" s="216">
        <v>48</v>
      </c>
      <c r="I149" s="217"/>
      <c r="J149" s="218">
        <f>ROUND(I149*H149,2)</f>
        <v>0</v>
      </c>
      <c r="K149" s="214" t="s">
        <v>19</v>
      </c>
      <c r="L149" s="44"/>
      <c r="M149" s="219" t="s">
        <v>19</v>
      </c>
      <c r="N149" s="220" t="s">
        <v>43</v>
      </c>
      <c r="O149" s="84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262</v>
      </c>
      <c r="AT149" s="223" t="s">
        <v>158</v>
      </c>
      <c r="AU149" s="223" t="s">
        <v>81</v>
      </c>
      <c r="AY149" s="17" t="s">
        <v>155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79</v>
      </c>
      <c r="BK149" s="224">
        <f>ROUND(I149*H149,2)</f>
        <v>0</v>
      </c>
      <c r="BL149" s="17" t="s">
        <v>262</v>
      </c>
      <c r="BM149" s="223" t="s">
        <v>1476</v>
      </c>
    </row>
    <row r="150" s="2" customFormat="1" ht="16.5" customHeight="1">
      <c r="A150" s="38"/>
      <c r="B150" s="39"/>
      <c r="C150" s="212" t="s">
        <v>439</v>
      </c>
      <c r="D150" s="212" t="s">
        <v>158</v>
      </c>
      <c r="E150" s="213" t="s">
        <v>1477</v>
      </c>
      <c r="F150" s="214" t="s">
        <v>1478</v>
      </c>
      <c r="G150" s="215" t="s">
        <v>261</v>
      </c>
      <c r="H150" s="216">
        <v>144</v>
      </c>
      <c r="I150" s="217"/>
      <c r="J150" s="218">
        <f>ROUND(I150*H150,2)</f>
        <v>0</v>
      </c>
      <c r="K150" s="214" t="s">
        <v>19</v>
      </c>
      <c r="L150" s="44"/>
      <c r="M150" s="219" t="s">
        <v>19</v>
      </c>
      <c r="N150" s="220" t="s">
        <v>43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262</v>
      </c>
      <c r="AT150" s="223" t="s">
        <v>158</v>
      </c>
      <c r="AU150" s="223" t="s">
        <v>81</v>
      </c>
      <c r="AY150" s="17" t="s">
        <v>155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79</v>
      </c>
      <c r="BK150" s="224">
        <f>ROUND(I150*H150,2)</f>
        <v>0</v>
      </c>
      <c r="BL150" s="17" t="s">
        <v>262</v>
      </c>
      <c r="BM150" s="223" t="s">
        <v>1479</v>
      </c>
    </row>
    <row r="151" s="2" customFormat="1" ht="24.15" customHeight="1">
      <c r="A151" s="38"/>
      <c r="B151" s="39"/>
      <c r="C151" s="212" t="s">
        <v>465</v>
      </c>
      <c r="D151" s="212" t="s">
        <v>158</v>
      </c>
      <c r="E151" s="213" t="s">
        <v>1480</v>
      </c>
      <c r="F151" s="214" t="s">
        <v>1481</v>
      </c>
      <c r="G151" s="215" t="s">
        <v>261</v>
      </c>
      <c r="H151" s="216">
        <v>96</v>
      </c>
      <c r="I151" s="217"/>
      <c r="J151" s="218">
        <f>ROUND(I151*H151,2)</f>
        <v>0</v>
      </c>
      <c r="K151" s="214" t="s">
        <v>19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0.0018</v>
      </c>
      <c r="R151" s="221">
        <f>Q151*H151</f>
        <v>0.17280000000000001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262</v>
      </c>
      <c r="AT151" s="223" t="s">
        <v>158</v>
      </c>
      <c r="AU151" s="223" t="s">
        <v>81</v>
      </c>
      <c r="AY151" s="17" t="s">
        <v>155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79</v>
      </c>
      <c r="BK151" s="224">
        <f>ROUND(I151*H151,2)</f>
        <v>0</v>
      </c>
      <c r="BL151" s="17" t="s">
        <v>262</v>
      </c>
      <c r="BM151" s="223" t="s">
        <v>1482</v>
      </c>
    </row>
    <row r="152" s="2" customFormat="1" ht="33" customHeight="1">
      <c r="A152" s="38"/>
      <c r="B152" s="39"/>
      <c r="C152" s="212" t="s">
        <v>470</v>
      </c>
      <c r="D152" s="212" t="s">
        <v>158</v>
      </c>
      <c r="E152" s="213" t="s">
        <v>1483</v>
      </c>
      <c r="F152" s="214" t="s">
        <v>1484</v>
      </c>
      <c r="G152" s="215" t="s">
        <v>261</v>
      </c>
      <c r="H152" s="216">
        <v>96</v>
      </c>
      <c r="I152" s="217"/>
      <c r="J152" s="218">
        <f>ROUND(I152*H152,2)</f>
        <v>0</v>
      </c>
      <c r="K152" s="214" t="s">
        <v>19</v>
      </c>
      <c r="L152" s="44"/>
      <c r="M152" s="219" t="s">
        <v>19</v>
      </c>
      <c r="N152" s="220" t="s">
        <v>43</v>
      </c>
      <c r="O152" s="84"/>
      <c r="P152" s="221">
        <f>O152*H152</f>
        <v>0</v>
      </c>
      <c r="Q152" s="221">
        <v>0.0018400000000000001</v>
      </c>
      <c r="R152" s="221">
        <f>Q152*H152</f>
        <v>0.17664000000000002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262</v>
      </c>
      <c r="AT152" s="223" t="s">
        <v>158</v>
      </c>
      <c r="AU152" s="223" t="s">
        <v>81</v>
      </c>
      <c r="AY152" s="17" t="s">
        <v>155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79</v>
      </c>
      <c r="BK152" s="224">
        <f>ROUND(I152*H152,2)</f>
        <v>0</v>
      </c>
      <c r="BL152" s="17" t="s">
        <v>262</v>
      </c>
      <c r="BM152" s="223" t="s">
        <v>1485</v>
      </c>
    </row>
    <row r="153" s="2" customFormat="1" ht="49.05" customHeight="1">
      <c r="A153" s="38"/>
      <c r="B153" s="39"/>
      <c r="C153" s="212" t="s">
        <v>476</v>
      </c>
      <c r="D153" s="212" t="s">
        <v>158</v>
      </c>
      <c r="E153" s="213" t="s">
        <v>1486</v>
      </c>
      <c r="F153" s="214" t="s">
        <v>1487</v>
      </c>
      <c r="G153" s="215" t="s">
        <v>273</v>
      </c>
      <c r="H153" s="216">
        <v>5.6749999999999998</v>
      </c>
      <c r="I153" s="217"/>
      <c r="J153" s="218">
        <f>ROUND(I153*H153,2)</f>
        <v>0</v>
      </c>
      <c r="K153" s="214" t="s">
        <v>19</v>
      </c>
      <c r="L153" s="44"/>
      <c r="M153" s="219" t="s">
        <v>19</v>
      </c>
      <c r="N153" s="220" t="s">
        <v>43</v>
      </c>
      <c r="O153" s="84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262</v>
      </c>
      <c r="AT153" s="223" t="s">
        <v>158</v>
      </c>
      <c r="AU153" s="223" t="s">
        <v>81</v>
      </c>
      <c r="AY153" s="17" t="s">
        <v>155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79</v>
      </c>
      <c r="BK153" s="224">
        <f>ROUND(I153*H153,2)</f>
        <v>0</v>
      </c>
      <c r="BL153" s="17" t="s">
        <v>262</v>
      </c>
      <c r="BM153" s="223" t="s">
        <v>1488</v>
      </c>
    </row>
    <row r="154" s="2" customFormat="1">
      <c r="A154" s="38"/>
      <c r="B154" s="39"/>
      <c r="C154" s="40"/>
      <c r="D154" s="232" t="s">
        <v>185</v>
      </c>
      <c r="E154" s="40"/>
      <c r="F154" s="263" t="s">
        <v>1463</v>
      </c>
      <c r="G154" s="40"/>
      <c r="H154" s="40"/>
      <c r="I154" s="227"/>
      <c r="J154" s="40"/>
      <c r="K154" s="40"/>
      <c r="L154" s="44"/>
      <c r="M154" s="228"/>
      <c r="N154" s="229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185</v>
      </c>
      <c r="AU154" s="17" t="s">
        <v>81</v>
      </c>
    </row>
    <row r="155" s="2" customFormat="1" ht="49.05" customHeight="1">
      <c r="A155" s="38"/>
      <c r="B155" s="39"/>
      <c r="C155" s="212" t="s">
        <v>481</v>
      </c>
      <c r="D155" s="212" t="s">
        <v>158</v>
      </c>
      <c r="E155" s="213" t="s">
        <v>1489</v>
      </c>
      <c r="F155" s="214" t="s">
        <v>1490</v>
      </c>
      <c r="G155" s="215" t="s">
        <v>273</v>
      </c>
      <c r="H155" s="216">
        <v>5.6749999999999998</v>
      </c>
      <c r="I155" s="217"/>
      <c r="J155" s="218">
        <f>ROUND(I155*H155,2)</f>
        <v>0</v>
      </c>
      <c r="K155" s="214" t="s">
        <v>19</v>
      </c>
      <c r="L155" s="44"/>
      <c r="M155" s="219" t="s">
        <v>19</v>
      </c>
      <c r="N155" s="220" t="s">
        <v>43</v>
      </c>
      <c r="O155" s="84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262</v>
      </c>
      <c r="AT155" s="223" t="s">
        <v>158</v>
      </c>
      <c r="AU155" s="223" t="s">
        <v>81</v>
      </c>
      <c r="AY155" s="17" t="s">
        <v>155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79</v>
      </c>
      <c r="BK155" s="224">
        <f>ROUND(I155*H155,2)</f>
        <v>0</v>
      </c>
      <c r="BL155" s="17" t="s">
        <v>262</v>
      </c>
      <c r="BM155" s="223" t="s">
        <v>1491</v>
      </c>
    </row>
    <row r="156" s="2" customFormat="1">
      <c r="A156" s="38"/>
      <c r="B156" s="39"/>
      <c r="C156" s="40"/>
      <c r="D156" s="232" t="s">
        <v>185</v>
      </c>
      <c r="E156" s="40"/>
      <c r="F156" s="263" t="s">
        <v>1463</v>
      </c>
      <c r="G156" s="40"/>
      <c r="H156" s="40"/>
      <c r="I156" s="227"/>
      <c r="J156" s="40"/>
      <c r="K156" s="40"/>
      <c r="L156" s="44"/>
      <c r="M156" s="228"/>
      <c r="N156" s="229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185</v>
      </c>
      <c r="AU156" s="17" t="s">
        <v>81</v>
      </c>
    </row>
    <row r="157" s="2" customFormat="1" ht="49.05" customHeight="1">
      <c r="A157" s="38"/>
      <c r="B157" s="39"/>
      <c r="C157" s="212" t="s">
        <v>488</v>
      </c>
      <c r="D157" s="212" t="s">
        <v>158</v>
      </c>
      <c r="E157" s="213" t="s">
        <v>1492</v>
      </c>
      <c r="F157" s="214" t="s">
        <v>1493</v>
      </c>
      <c r="G157" s="215" t="s">
        <v>273</v>
      </c>
      <c r="H157" s="216">
        <v>5.6749999999999998</v>
      </c>
      <c r="I157" s="217"/>
      <c r="J157" s="218">
        <f>ROUND(I157*H157,2)</f>
        <v>0</v>
      </c>
      <c r="K157" s="214" t="s">
        <v>19</v>
      </c>
      <c r="L157" s="44"/>
      <c r="M157" s="219" t="s">
        <v>19</v>
      </c>
      <c r="N157" s="220" t="s">
        <v>43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262</v>
      </c>
      <c r="AT157" s="223" t="s">
        <v>158</v>
      </c>
      <c r="AU157" s="223" t="s">
        <v>81</v>
      </c>
      <c r="AY157" s="17" t="s">
        <v>155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79</v>
      </c>
      <c r="BK157" s="224">
        <f>ROUND(I157*H157,2)</f>
        <v>0</v>
      </c>
      <c r="BL157" s="17" t="s">
        <v>262</v>
      </c>
      <c r="BM157" s="223" t="s">
        <v>1494</v>
      </c>
    </row>
    <row r="158" s="2" customFormat="1">
      <c r="A158" s="38"/>
      <c r="B158" s="39"/>
      <c r="C158" s="40"/>
      <c r="D158" s="232" t="s">
        <v>185</v>
      </c>
      <c r="E158" s="40"/>
      <c r="F158" s="263" t="s">
        <v>1463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185</v>
      </c>
      <c r="AU158" s="17" t="s">
        <v>81</v>
      </c>
    </row>
    <row r="159" s="12" customFormat="1" ht="22.8" customHeight="1">
      <c r="A159" s="12"/>
      <c r="B159" s="196"/>
      <c r="C159" s="197"/>
      <c r="D159" s="198" t="s">
        <v>71</v>
      </c>
      <c r="E159" s="210" t="s">
        <v>954</v>
      </c>
      <c r="F159" s="210" t="s">
        <v>955</v>
      </c>
      <c r="G159" s="197"/>
      <c r="H159" s="197"/>
      <c r="I159" s="200"/>
      <c r="J159" s="211">
        <f>BK159</f>
        <v>0</v>
      </c>
      <c r="K159" s="197"/>
      <c r="L159" s="202"/>
      <c r="M159" s="203"/>
      <c r="N159" s="204"/>
      <c r="O159" s="204"/>
      <c r="P159" s="205">
        <f>SUM(P160:P165)</f>
        <v>0</v>
      </c>
      <c r="Q159" s="204"/>
      <c r="R159" s="205">
        <f>SUM(R160:R165)</f>
        <v>0.029760000000000002</v>
      </c>
      <c r="S159" s="204"/>
      <c r="T159" s="206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7" t="s">
        <v>81</v>
      </c>
      <c r="AT159" s="208" t="s">
        <v>71</v>
      </c>
      <c r="AU159" s="208" t="s">
        <v>79</v>
      </c>
      <c r="AY159" s="207" t="s">
        <v>155</v>
      </c>
      <c r="BK159" s="209">
        <f>SUM(BK160:BK165)</f>
        <v>0</v>
      </c>
    </row>
    <row r="160" s="2" customFormat="1" ht="49.05" customHeight="1">
      <c r="A160" s="38"/>
      <c r="B160" s="39"/>
      <c r="C160" s="212" t="s">
        <v>493</v>
      </c>
      <c r="D160" s="212" t="s">
        <v>158</v>
      </c>
      <c r="E160" s="213" t="s">
        <v>957</v>
      </c>
      <c r="F160" s="214" t="s">
        <v>958</v>
      </c>
      <c r="G160" s="215" t="s">
        <v>378</v>
      </c>
      <c r="H160" s="216">
        <v>32</v>
      </c>
      <c r="I160" s="217"/>
      <c r="J160" s="218">
        <f>ROUND(I160*H160,2)</f>
        <v>0</v>
      </c>
      <c r="K160" s="214" t="s">
        <v>19</v>
      </c>
      <c r="L160" s="44"/>
      <c r="M160" s="219" t="s">
        <v>19</v>
      </c>
      <c r="N160" s="220" t="s">
        <v>43</v>
      </c>
      <c r="O160" s="84"/>
      <c r="P160" s="221">
        <f>O160*H160</f>
        <v>0</v>
      </c>
      <c r="Q160" s="221">
        <v>1.0000000000000001E-05</v>
      </c>
      <c r="R160" s="221">
        <f>Q160*H160</f>
        <v>0.00032000000000000003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262</v>
      </c>
      <c r="AT160" s="223" t="s">
        <v>158</v>
      </c>
      <c r="AU160" s="223" t="s">
        <v>81</v>
      </c>
      <c r="AY160" s="17" t="s">
        <v>155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79</v>
      </c>
      <c r="BK160" s="224">
        <f>ROUND(I160*H160,2)</f>
        <v>0</v>
      </c>
      <c r="BL160" s="17" t="s">
        <v>262</v>
      </c>
      <c r="BM160" s="223" t="s">
        <v>1495</v>
      </c>
    </row>
    <row r="161" s="2" customFormat="1" ht="49.05" customHeight="1">
      <c r="A161" s="38"/>
      <c r="B161" s="39"/>
      <c r="C161" s="212" t="s">
        <v>500</v>
      </c>
      <c r="D161" s="212" t="s">
        <v>158</v>
      </c>
      <c r="E161" s="213" t="s">
        <v>961</v>
      </c>
      <c r="F161" s="214" t="s">
        <v>962</v>
      </c>
      <c r="G161" s="215" t="s">
        <v>378</v>
      </c>
      <c r="H161" s="216">
        <v>48</v>
      </c>
      <c r="I161" s="217"/>
      <c r="J161" s="218">
        <f>ROUND(I161*H161,2)</f>
        <v>0</v>
      </c>
      <c r="K161" s="214" t="s">
        <v>19</v>
      </c>
      <c r="L161" s="44"/>
      <c r="M161" s="219" t="s">
        <v>19</v>
      </c>
      <c r="N161" s="220" t="s">
        <v>43</v>
      </c>
      <c r="O161" s="84"/>
      <c r="P161" s="221">
        <f>O161*H161</f>
        <v>0</v>
      </c>
      <c r="Q161" s="221">
        <v>1.0000000000000001E-05</v>
      </c>
      <c r="R161" s="221">
        <f>Q161*H161</f>
        <v>0.00048000000000000007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262</v>
      </c>
      <c r="AT161" s="223" t="s">
        <v>158</v>
      </c>
      <c r="AU161" s="223" t="s">
        <v>81</v>
      </c>
      <c r="AY161" s="17" t="s">
        <v>155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79</v>
      </c>
      <c r="BK161" s="224">
        <f>ROUND(I161*H161,2)</f>
        <v>0</v>
      </c>
      <c r="BL161" s="17" t="s">
        <v>262</v>
      </c>
      <c r="BM161" s="223" t="s">
        <v>1496</v>
      </c>
    </row>
    <row r="162" s="2" customFormat="1" ht="49.05" customHeight="1">
      <c r="A162" s="38"/>
      <c r="B162" s="39"/>
      <c r="C162" s="212" t="s">
        <v>505</v>
      </c>
      <c r="D162" s="212" t="s">
        <v>158</v>
      </c>
      <c r="E162" s="213" t="s">
        <v>965</v>
      </c>
      <c r="F162" s="214" t="s">
        <v>966</v>
      </c>
      <c r="G162" s="215" t="s">
        <v>378</v>
      </c>
      <c r="H162" s="216">
        <v>64</v>
      </c>
      <c r="I162" s="217"/>
      <c r="J162" s="218">
        <f>ROUND(I162*H162,2)</f>
        <v>0</v>
      </c>
      <c r="K162" s="214" t="s">
        <v>19</v>
      </c>
      <c r="L162" s="44"/>
      <c r="M162" s="219" t="s">
        <v>19</v>
      </c>
      <c r="N162" s="220" t="s">
        <v>43</v>
      </c>
      <c r="O162" s="84"/>
      <c r="P162" s="221">
        <f>O162*H162</f>
        <v>0</v>
      </c>
      <c r="Q162" s="221">
        <v>1.0000000000000001E-05</v>
      </c>
      <c r="R162" s="221">
        <f>Q162*H162</f>
        <v>0.00064000000000000005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262</v>
      </c>
      <c r="AT162" s="223" t="s">
        <v>158</v>
      </c>
      <c r="AU162" s="223" t="s">
        <v>81</v>
      </c>
      <c r="AY162" s="17" t="s">
        <v>155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79</v>
      </c>
      <c r="BK162" s="224">
        <f>ROUND(I162*H162,2)</f>
        <v>0</v>
      </c>
      <c r="BL162" s="17" t="s">
        <v>262</v>
      </c>
      <c r="BM162" s="223" t="s">
        <v>1497</v>
      </c>
    </row>
    <row r="163" s="2" customFormat="1" ht="49.05" customHeight="1">
      <c r="A163" s="38"/>
      <c r="B163" s="39"/>
      <c r="C163" s="212" t="s">
        <v>510</v>
      </c>
      <c r="D163" s="212" t="s">
        <v>158</v>
      </c>
      <c r="E163" s="213" t="s">
        <v>969</v>
      </c>
      <c r="F163" s="214" t="s">
        <v>970</v>
      </c>
      <c r="G163" s="215" t="s">
        <v>378</v>
      </c>
      <c r="H163" s="216">
        <v>48</v>
      </c>
      <c r="I163" s="217"/>
      <c r="J163" s="218">
        <f>ROUND(I163*H163,2)</f>
        <v>0</v>
      </c>
      <c r="K163" s="214" t="s">
        <v>19</v>
      </c>
      <c r="L163" s="44"/>
      <c r="M163" s="219" t="s">
        <v>19</v>
      </c>
      <c r="N163" s="220" t="s">
        <v>43</v>
      </c>
      <c r="O163" s="84"/>
      <c r="P163" s="221">
        <f>O163*H163</f>
        <v>0</v>
      </c>
      <c r="Q163" s="221">
        <v>2.0000000000000002E-05</v>
      </c>
      <c r="R163" s="221">
        <f>Q163*H163</f>
        <v>0.00096000000000000013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262</v>
      </c>
      <c r="AT163" s="223" t="s">
        <v>158</v>
      </c>
      <c r="AU163" s="223" t="s">
        <v>81</v>
      </c>
      <c r="AY163" s="17" t="s">
        <v>155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79</v>
      </c>
      <c r="BK163" s="224">
        <f>ROUND(I163*H163,2)</f>
        <v>0</v>
      </c>
      <c r="BL163" s="17" t="s">
        <v>262</v>
      </c>
      <c r="BM163" s="223" t="s">
        <v>1498</v>
      </c>
    </row>
    <row r="164" s="2" customFormat="1" ht="37.8" customHeight="1">
      <c r="A164" s="38"/>
      <c r="B164" s="39"/>
      <c r="C164" s="212" t="s">
        <v>515</v>
      </c>
      <c r="D164" s="212" t="s">
        <v>158</v>
      </c>
      <c r="E164" s="213" t="s">
        <v>973</v>
      </c>
      <c r="F164" s="214" t="s">
        <v>974</v>
      </c>
      <c r="G164" s="215" t="s">
        <v>378</v>
      </c>
      <c r="H164" s="216">
        <v>96</v>
      </c>
      <c r="I164" s="217"/>
      <c r="J164" s="218">
        <f>ROUND(I164*H164,2)</f>
        <v>0</v>
      </c>
      <c r="K164" s="214" t="s">
        <v>19</v>
      </c>
      <c r="L164" s="44"/>
      <c r="M164" s="219" t="s">
        <v>19</v>
      </c>
      <c r="N164" s="220" t="s">
        <v>43</v>
      </c>
      <c r="O164" s="84"/>
      <c r="P164" s="221">
        <f>O164*H164</f>
        <v>0</v>
      </c>
      <c r="Q164" s="221">
        <v>0.00021000000000000001</v>
      </c>
      <c r="R164" s="221">
        <f>Q164*H164</f>
        <v>0.020160000000000001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262</v>
      </c>
      <c r="AT164" s="223" t="s">
        <v>158</v>
      </c>
      <c r="AU164" s="223" t="s">
        <v>81</v>
      </c>
      <c r="AY164" s="17" t="s">
        <v>155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79</v>
      </c>
      <c r="BK164" s="224">
        <f>ROUND(I164*H164,2)</f>
        <v>0</v>
      </c>
      <c r="BL164" s="17" t="s">
        <v>262</v>
      </c>
      <c r="BM164" s="223" t="s">
        <v>1499</v>
      </c>
    </row>
    <row r="165" s="2" customFormat="1" ht="55.5" customHeight="1">
      <c r="A165" s="38"/>
      <c r="B165" s="39"/>
      <c r="C165" s="212" t="s">
        <v>520</v>
      </c>
      <c r="D165" s="212" t="s">
        <v>158</v>
      </c>
      <c r="E165" s="213" t="s">
        <v>977</v>
      </c>
      <c r="F165" s="214" t="s">
        <v>1500</v>
      </c>
      <c r="G165" s="215" t="s">
        <v>378</v>
      </c>
      <c r="H165" s="216">
        <v>30</v>
      </c>
      <c r="I165" s="217"/>
      <c r="J165" s="218">
        <f>ROUND(I165*H165,2)</f>
        <v>0</v>
      </c>
      <c r="K165" s="214" t="s">
        <v>19</v>
      </c>
      <c r="L165" s="44"/>
      <c r="M165" s="219" t="s">
        <v>19</v>
      </c>
      <c r="N165" s="220" t="s">
        <v>43</v>
      </c>
      <c r="O165" s="84"/>
      <c r="P165" s="221">
        <f>O165*H165</f>
        <v>0</v>
      </c>
      <c r="Q165" s="221">
        <v>0.00024000000000000001</v>
      </c>
      <c r="R165" s="221">
        <f>Q165*H165</f>
        <v>0.0071999999999999998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262</v>
      </c>
      <c r="AT165" s="223" t="s">
        <v>158</v>
      </c>
      <c r="AU165" s="223" t="s">
        <v>81</v>
      </c>
      <c r="AY165" s="17" t="s">
        <v>155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79</v>
      </c>
      <c r="BK165" s="224">
        <f>ROUND(I165*H165,2)</f>
        <v>0</v>
      </c>
      <c r="BL165" s="17" t="s">
        <v>262</v>
      </c>
      <c r="BM165" s="223" t="s">
        <v>1501</v>
      </c>
    </row>
    <row r="166" s="12" customFormat="1" ht="25.92" customHeight="1">
      <c r="A166" s="12"/>
      <c r="B166" s="196"/>
      <c r="C166" s="197"/>
      <c r="D166" s="198" t="s">
        <v>71</v>
      </c>
      <c r="E166" s="199" t="s">
        <v>1005</v>
      </c>
      <c r="F166" s="199" t="s">
        <v>1006</v>
      </c>
      <c r="G166" s="197"/>
      <c r="H166" s="197"/>
      <c r="I166" s="200"/>
      <c r="J166" s="201">
        <f>BK166</f>
        <v>0</v>
      </c>
      <c r="K166" s="197"/>
      <c r="L166" s="202"/>
      <c r="M166" s="203"/>
      <c r="N166" s="204"/>
      <c r="O166" s="204"/>
      <c r="P166" s="205">
        <f>SUM(P167:P169)</f>
        <v>0</v>
      </c>
      <c r="Q166" s="204"/>
      <c r="R166" s="205">
        <f>SUM(R167:R169)</f>
        <v>0</v>
      </c>
      <c r="S166" s="204"/>
      <c r="T166" s="206">
        <f>SUM(T167:T169)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7" t="s">
        <v>163</v>
      </c>
      <c r="AT166" s="208" t="s">
        <v>71</v>
      </c>
      <c r="AU166" s="208" t="s">
        <v>72</v>
      </c>
      <c r="AY166" s="207" t="s">
        <v>155</v>
      </c>
      <c r="BK166" s="209">
        <f>SUM(BK167:BK169)</f>
        <v>0</v>
      </c>
    </row>
    <row r="167" s="2" customFormat="1" ht="37.8" customHeight="1">
      <c r="A167" s="38"/>
      <c r="B167" s="39"/>
      <c r="C167" s="212" t="s">
        <v>526</v>
      </c>
      <c r="D167" s="212" t="s">
        <v>158</v>
      </c>
      <c r="E167" s="213" t="s">
        <v>1502</v>
      </c>
      <c r="F167" s="214" t="s">
        <v>1503</v>
      </c>
      <c r="G167" s="215" t="s">
        <v>254</v>
      </c>
      <c r="H167" s="216">
        <v>90</v>
      </c>
      <c r="I167" s="217"/>
      <c r="J167" s="218">
        <f>ROUND(I167*H167,2)</f>
        <v>0</v>
      </c>
      <c r="K167" s="214" t="s">
        <v>19</v>
      </c>
      <c r="L167" s="44"/>
      <c r="M167" s="219" t="s">
        <v>19</v>
      </c>
      <c r="N167" s="220" t="s">
        <v>43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1010</v>
      </c>
      <c r="AT167" s="223" t="s">
        <v>158</v>
      </c>
      <c r="AU167" s="223" t="s">
        <v>79</v>
      </c>
      <c r="AY167" s="17" t="s">
        <v>155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79</v>
      </c>
      <c r="BK167" s="224">
        <f>ROUND(I167*H167,2)</f>
        <v>0</v>
      </c>
      <c r="BL167" s="17" t="s">
        <v>1010</v>
      </c>
      <c r="BM167" s="223" t="s">
        <v>1504</v>
      </c>
    </row>
    <row r="168" s="2" customFormat="1" ht="37.8" customHeight="1">
      <c r="A168" s="38"/>
      <c r="B168" s="39"/>
      <c r="C168" s="212" t="s">
        <v>531</v>
      </c>
      <c r="D168" s="212" t="s">
        <v>158</v>
      </c>
      <c r="E168" s="213" t="s">
        <v>1013</v>
      </c>
      <c r="F168" s="214" t="s">
        <v>1014</v>
      </c>
      <c r="G168" s="215" t="s">
        <v>254</v>
      </c>
      <c r="H168" s="216">
        <v>60</v>
      </c>
      <c r="I168" s="217"/>
      <c r="J168" s="218">
        <f>ROUND(I168*H168,2)</f>
        <v>0</v>
      </c>
      <c r="K168" s="214" t="s">
        <v>19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1010</v>
      </c>
      <c r="AT168" s="223" t="s">
        <v>158</v>
      </c>
      <c r="AU168" s="223" t="s">
        <v>79</v>
      </c>
      <c r="AY168" s="17" t="s">
        <v>155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1010</v>
      </c>
      <c r="BM168" s="223" t="s">
        <v>1505</v>
      </c>
    </row>
    <row r="169" s="2" customFormat="1" ht="37.8" customHeight="1">
      <c r="A169" s="38"/>
      <c r="B169" s="39"/>
      <c r="C169" s="212" t="s">
        <v>536</v>
      </c>
      <c r="D169" s="212" t="s">
        <v>158</v>
      </c>
      <c r="E169" s="213" t="s">
        <v>1017</v>
      </c>
      <c r="F169" s="214" t="s">
        <v>1018</v>
      </c>
      <c r="G169" s="215" t="s">
        <v>254</v>
      </c>
      <c r="H169" s="216">
        <v>12</v>
      </c>
      <c r="I169" s="217"/>
      <c r="J169" s="218">
        <f>ROUND(I169*H169,2)</f>
        <v>0</v>
      </c>
      <c r="K169" s="214" t="s">
        <v>19</v>
      </c>
      <c r="L169" s="44"/>
      <c r="M169" s="278" t="s">
        <v>19</v>
      </c>
      <c r="N169" s="279" t="s">
        <v>43</v>
      </c>
      <c r="O169" s="280"/>
      <c r="P169" s="281">
        <f>O169*H169</f>
        <v>0</v>
      </c>
      <c r="Q169" s="281">
        <v>0</v>
      </c>
      <c r="R169" s="281">
        <f>Q169*H169</f>
        <v>0</v>
      </c>
      <c r="S169" s="281">
        <v>0</v>
      </c>
      <c r="T169" s="2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1010</v>
      </c>
      <c r="AT169" s="223" t="s">
        <v>158</v>
      </c>
      <c r="AU169" s="223" t="s">
        <v>79</v>
      </c>
      <c r="AY169" s="17" t="s">
        <v>155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79</v>
      </c>
      <c r="BK169" s="224">
        <f>ROUND(I169*H169,2)</f>
        <v>0</v>
      </c>
      <c r="BL169" s="17" t="s">
        <v>1010</v>
      </c>
      <c r="BM169" s="223" t="s">
        <v>1506</v>
      </c>
    </row>
    <row r="170" s="2" customFormat="1" ht="6.96" customHeight="1">
      <c r="A170" s="38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44"/>
      <c r="M170" s="38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</row>
  </sheetData>
  <sheetProtection sheet="1" autoFilter="0" formatColumns="0" formatRows="0" objects="1" scenarios="1" spinCount="100000" saltValue="+0bppdMDROLMr6/9XnFisj0PmEPuS6YyFjOKAjUlPNlLRHlE75oebBkD+l79WZX+ZbYB6fMbaURuH2PC5zrPbQ==" hashValue="aJTvwjk6Z/hUOIiK6faznA8mkNrPIoiEk7aB83Iq1FOvdR8qB2tVhul5BRBWlkuJdBWhktUWARMOjVm86CGYJg==" algorithmName="SHA-512" password="C68C"/>
  <autoFilter ref="C90:K16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1507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1508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ROUND((SUM(BE99:BE312)),  2)</f>
        <v>0</v>
      </c>
      <c r="G35" s="38"/>
      <c r="H35" s="38"/>
      <c r="I35" s="157">
        <v>0.20999999999999999</v>
      </c>
      <c r="J35" s="156">
        <f>ROUND(((SUM(BE99:BE312))*I35),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ROUND((SUM(BF99:BF312)),  2)</f>
        <v>0</v>
      </c>
      <c r="G36" s="38"/>
      <c r="H36" s="38"/>
      <c r="I36" s="157">
        <v>0.12</v>
      </c>
      <c r="J36" s="156">
        <f>ROUND(((SUM(BF99:BF312))*I36),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ROUND((SUM(BG99:BG312)),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ROUND((SUM(BH99:BH312)),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ROUND((SUM(BI99:BI312)),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1507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C1 - Stavební práce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124</v>
      </c>
      <c r="E64" s="177"/>
      <c r="F64" s="177"/>
      <c r="G64" s="177"/>
      <c r="H64" s="177"/>
      <c r="I64" s="177"/>
      <c r="J64" s="178">
        <f>J100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125</v>
      </c>
      <c r="E65" s="182"/>
      <c r="F65" s="182"/>
      <c r="G65" s="182"/>
      <c r="H65" s="182"/>
      <c r="I65" s="182"/>
      <c r="J65" s="183">
        <f>J101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126</v>
      </c>
      <c r="E66" s="182"/>
      <c r="F66" s="182"/>
      <c r="G66" s="182"/>
      <c r="H66" s="182"/>
      <c r="I66" s="182"/>
      <c r="J66" s="183">
        <f>J109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127</v>
      </c>
      <c r="E67" s="182"/>
      <c r="F67" s="182"/>
      <c r="G67" s="182"/>
      <c r="H67" s="182"/>
      <c r="I67" s="182"/>
      <c r="J67" s="183">
        <f>J117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0"/>
      <c r="C68" s="125"/>
      <c r="D68" s="181" t="s">
        <v>128</v>
      </c>
      <c r="E68" s="182"/>
      <c r="F68" s="182"/>
      <c r="G68" s="182"/>
      <c r="H68" s="182"/>
      <c r="I68" s="182"/>
      <c r="J68" s="183">
        <f>J146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0"/>
      <c r="C69" s="125"/>
      <c r="D69" s="181" t="s">
        <v>129</v>
      </c>
      <c r="E69" s="182"/>
      <c r="F69" s="182"/>
      <c r="G69" s="182"/>
      <c r="H69" s="182"/>
      <c r="I69" s="182"/>
      <c r="J69" s="183">
        <f>J181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0"/>
      <c r="C70" s="125"/>
      <c r="D70" s="181" t="s">
        <v>130</v>
      </c>
      <c r="E70" s="182"/>
      <c r="F70" s="182"/>
      <c r="G70" s="182"/>
      <c r="H70" s="182"/>
      <c r="I70" s="182"/>
      <c r="J70" s="183">
        <f>J199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4"/>
      <c r="C71" s="175"/>
      <c r="D71" s="176" t="s">
        <v>131</v>
      </c>
      <c r="E71" s="177"/>
      <c r="F71" s="177"/>
      <c r="G71" s="177"/>
      <c r="H71" s="177"/>
      <c r="I71" s="177"/>
      <c r="J71" s="178">
        <f>J202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0"/>
      <c r="C72" s="125"/>
      <c r="D72" s="181" t="s">
        <v>134</v>
      </c>
      <c r="E72" s="182"/>
      <c r="F72" s="182"/>
      <c r="G72" s="182"/>
      <c r="H72" s="182"/>
      <c r="I72" s="182"/>
      <c r="J72" s="183">
        <f>J203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0"/>
      <c r="C73" s="125"/>
      <c r="D73" s="181" t="s">
        <v>135</v>
      </c>
      <c r="E73" s="182"/>
      <c r="F73" s="182"/>
      <c r="G73" s="182"/>
      <c r="H73" s="182"/>
      <c r="I73" s="182"/>
      <c r="J73" s="183">
        <f>J210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0"/>
      <c r="C74" s="125"/>
      <c r="D74" s="181" t="s">
        <v>136</v>
      </c>
      <c r="E74" s="182"/>
      <c r="F74" s="182"/>
      <c r="G74" s="182"/>
      <c r="H74" s="182"/>
      <c r="I74" s="182"/>
      <c r="J74" s="183">
        <f>J218</f>
        <v>0</v>
      </c>
      <c r="K74" s="125"/>
      <c r="L74" s="18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0"/>
      <c r="C75" s="125"/>
      <c r="D75" s="181" t="s">
        <v>137</v>
      </c>
      <c r="E75" s="182"/>
      <c r="F75" s="182"/>
      <c r="G75" s="182"/>
      <c r="H75" s="182"/>
      <c r="I75" s="182"/>
      <c r="J75" s="183">
        <f>J250</f>
        <v>0</v>
      </c>
      <c r="K75" s="125"/>
      <c r="L75" s="18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0"/>
      <c r="C76" s="125"/>
      <c r="D76" s="181" t="s">
        <v>138</v>
      </c>
      <c r="E76" s="182"/>
      <c r="F76" s="182"/>
      <c r="G76" s="182"/>
      <c r="H76" s="182"/>
      <c r="I76" s="182"/>
      <c r="J76" s="183">
        <f>J290</f>
        <v>0</v>
      </c>
      <c r="K76" s="125"/>
      <c r="L76" s="18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0"/>
      <c r="C77" s="125"/>
      <c r="D77" s="181" t="s">
        <v>139</v>
      </c>
      <c r="E77" s="182"/>
      <c r="F77" s="182"/>
      <c r="G77" s="182"/>
      <c r="H77" s="182"/>
      <c r="I77" s="182"/>
      <c r="J77" s="183">
        <f>J299</f>
        <v>0</v>
      </c>
      <c r="K77" s="125"/>
      <c r="L77" s="184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2" customFormat="1" ht="21.84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59"/>
      <c r="C79" s="60"/>
      <c r="D79" s="60"/>
      <c r="E79" s="60"/>
      <c r="F79" s="60"/>
      <c r="G79" s="60"/>
      <c r="H79" s="60"/>
      <c r="I79" s="60"/>
      <c r="J79" s="60"/>
      <c r="K79" s="6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3" s="2" customFormat="1" ht="6.96" customHeight="1">
      <c r="A83" s="38"/>
      <c r="B83" s="61"/>
      <c r="C83" s="62"/>
      <c r="D83" s="62"/>
      <c r="E83" s="62"/>
      <c r="F83" s="62"/>
      <c r="G83" s="62"/>
      <c r="H83" s="62"/>
      <c r="I83" s="62"/>
      <c r="J83" s="62"/>
      <c r="K83" s="62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4.96" customHeight="1">
      <c r="A84" s="38"/>
      <c r="B84" s="39"/>
      <c r="C84" s="23" t="s">
        <v>140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16</v>
      </c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169" t="str">
        <f>E7</f>
        <v>Stavební úpravy kolejí objekt C VŠB-TU Ostrava</v>
      </c>
      <c r="F87" s="32"/>
      <c r="G87" s="32"/>
      <c r="H87" s="32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" customFormat="1" ht="12" customHeight="1">
      <c r="B88" s="21"/>
      <c r="C88" s="32" t="s">
        <v>116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169" t="s">
        <v>1507</v>
      </c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118</v>
      </c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E11</f>
        <v>C1 - Stavební práce</v>
      </c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F14</f>
        <v>Ostrava Poruba</v>
      </c>
      <c r="G93" s="40"/>
      <c r="H93" s="40"/>
      <c r="I93" s="32" t="s">
        <v>23</v>
      </c>
      <c r="J93" s="72" t="str">
        <f>IF(J14="","",J14)</f>
        <v>7. 3. 2025</v>
      </c>
      <c r="K93" s="40"/>
      <c r="L93" s="14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4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25.65" customHeight="1">
      <c r="A95" s="38"/>
      <c r="B95" s="39"/>
      <c r="C95" s="32" t="s">
        <v>25</v>
      </c>
      <c r="D95" s="40"/>
      <c r="E95" s="40"/>
      <c r="F95" s="27" t="str">
        <f>E17</f>
        <v xml:space="preserve">VŠB TU Ostrava  - Ubytovací, Stravovací služby</v>
      </c>
      <c r="G95" s="40"/>
      <c r="H95" s="40"/>
      <c r="I95" s="32" t="s">
        <v>31</v>
      </c>
      <c r="J95" s="36" t="str">
        <f>E23</f>
        <v>ing. arch. Tomáš Kudělka</v>
      </c>
      <c r="K95" s="40"/>
      <c r="L95" s="14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IF(E20="","",E20)</f>
        <v>Vyplň údaj</v>
      </c>
      <c r="G96" s="40"/>
      <c r="H96" s="40"/>
      <c r="I96" s="32" t="s">
        <v>34</v>
      </c>
      <c r="J96" s="36" t="str">
        <f>E26</f>
        <v xml:space="preserve"> </v>
      </c>
      <c r="K96" s="40"/>
      <c r="L96" s="14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4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85"/>
      <c r="B98" s="186"/>
      <c r="C98" s="187" t="s">
        <v>141</v>
      </c>
      <c r="D98" s="188" t="s">
        <v>57</v>
      </c>
      <c r="E98" s="188" t="s">
        <v>53</v>
      </c>
      <c r="F98" s="188" t="s">
        <v>54</v>
      </c>
      <c r="G98" s="188" t="s">
        <v>142</v>
      </c>
      <c r="H98" s="188" t="s">
        <v>143</v>
      </c>
      <c r="I98" s="188" t="s">
        <v>144</v>
      </c>
      <c r="J98" s="188" t="s">
        <v>122</v>
      </c>
      <c r="K98" s="189" t="s">
        <v>145</v>
      </c>
      <c r="L98" s="190"/>
      <c r="M98" s="92" t="s">
        <v>19</v>
      </c>
      <c r="N98" s="93" t="s">
        <v>42</v>
      </c>
      <c r="O98" s="93" t="s">
        <v>146</v>
      </c>
      <c r="P98" s="93" t="s">
        <v>147</v>
      </c>
      <c r="Q98" s="93" t="s">
        <v>148</v>
      </c>
      <c r="R98" s="93" t="s">
        <v>149</v>
      </c>
      <c r="S98" s="93" t="s">
        <v>150</v>
      </c>
      <c r="T98" s="94" t="s">
        <v>151</v>
      </c>
      <c r="U98" s="185"/>
      <c r="V98" s="185"/>
      <c r="W98" s="185"/>
      <c r="X98" s="185"/>
      <c r="Y98" s="185"/>
      <c r="Z98" s="185"/>
      <c r="AA98" s="185"/>
      <c r="AB98" s="185"/>
      <c r="AC98" s="185"/>
      <c r="AD98" s="185"/>
      <c r="AE98" s="185"/>
    </row>
    <row r="99" s="2" customFormat="1" ht="22.8" customHeight="1">
      <c r="A99" s="38"/>
      <c r="B99" s="39"/>
      <c r="C99" s="99" t="s">
        <v>152</v>
      </c>
      <c r="D99" s="40"/>
      <c r="E99" s="40"/>
      <c r="F99" s="40"/>
      <c r="G99" s="40"/>
      <c r="H99" s="40"/>
      <c r="I99" s="40"/>
      <c r="J99" s="191">
        <f>BK99</f>
        <v>0</v>
      </c>
      <c r="K99" s="40"/>
      <c r="L99" s="44"/>
      <c r="M99" s="95"/>
      <c r="N99" s="192"/>
      <c r="O99" s="96"/>
      <c r="P99" s="193">
        <f>P100+P202</f>
        <v>0</v>
      </c>
      <c r="Q99" s="96"/>
      <c r="R99" s="193">
        <f>R100+R202</f>
        <v>74.756775809999994</v>
      </c>
      <c r="S99" s="96"/>
      <c r="T99" s="194">
        <f>T100+T202</f>
        <v>55.02541094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71</v>
      </c>
      <c r="AU99" s="17" t="s">
        <v>123</v>
      </c>
      <c r="BK99" s="195">
        <f>BK100+BK202</f>
        <v>0</v>
      </c>
    </row>
    <row r="100" s="12" customFormat="1" ht="25.92" customHeight="1">
      <c r="A100" s="12"/>
      <c r="B100" s="196"/>
      <c r="C100" s="197"/>
      <c r="D100" s="198" t="s">
        <v>71</v>
      </c>
      <c r="E100" s="199" t="s">
        <v>153</v>
      </c>
      <c r="F100" s="199" t="s">
        <v>154</v>
      </c>
      <c r="G100" s="197"/>
      <c r="H100" s="197"/>
      <c r="I100" s="200"/>
      <c r="J100" s="201">
        <f>BK100</f>
        <v>0</v>
      </c>
      <c r="K100" s="197"/>
      <c r="L100" s="202"/>
      <c r="M100" s="203"/>
      <c r="N100" s="204"/>
      <c r="O100" s="204"/>
      <c r="P100" s="205">
        <f>P101+P109+P117+P146+P181+P199</f>
        <v>0</v>
      </c>
      <c r="Q100" s="204"/>
      <c r="R100" s="205">
        <f>R101+R109+R117+R146+R181+R199</f>
        <v>33.152300159999996</v>
      </c>
      <c r="S100" s="204"/>
      <c r="T100" s="206">
        <f>T101+T109+T117+T146+T181+T199</f>
        <v>32.836414000000005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7" t="s">
        <v>79</v>
      </c>
      <c r="AT100" s="208" t="s">
        <v>71</v>
      </c>
      <c r="AU100" s="208" t="s">
        <v>72</v>
      </c>
      <c r="AY100" s="207" t="s">
        <v>155</v>
      </c>
      <c r="BK100" s="209">
        <f>BK101+BK109+BK117+BK146+BK181+BK199</f>
        <v>0</v>
      </c>
    </row>
    <row r="101" s="12" customFormat="1" ht="22.8" customHeight="1">
      <c r="A101" s="12"/>
      <c r="B101" s="196"/>
      <c r="C101" s="197"/>
      <c r="D101" s="198" t="s">
        <v>71</v>
      </c>
      <c r="E101" s="210" t="s">
        <v>156</v>
      </c>
      <c r="F101" s="210" t="s">
        <v>157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SUM(P102:P108)</f>
        <v>0</v>
      </c>
      <c r="Q101" s="204"/>
      <c r="R101" s="205">
        <f>SUM(R102:R108)</f>
        <v>14.721224239999998</v>
      </c>
      <c r="S101" s="204"/>
      <c r="T101" s="206">
        <f>SUM(T102:T108)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79</v>
      </c>
      <c r="AT101" s="208" t="s">
        <v>71</v>
      </c>
      <c r="AU101" s="208" t="s">
        <v>79</v>
      </c>
      <c r="AY101" s="207" t="s">
        <v>155</v>
      </c>
      <c r="BK101" s="209">
        <f>SUM(BK102:BK108)</f>
        <v>0</v>
      </c>
    </row>
    <row r="102" s="2" customFormat="1" ht="37.8" customHeight="1">
      <c r="A102" s="38"/>
      <c r="B102" s="39"/>
      <c r="C102" s="212" t="s">
        <v>79</v>
      </c>
      <c r="D102" s="212" t="s">
        <v>158</v>
      </c>
      <c r="E102" s="213" t="s">
        <v>159</v>
      </c>
      <c r="F102" s="214" t="s">
        <v>160</v>
      </c>
      <c r="G102" s="215" t="s">
        <v>161</v>
      </c>
      <c r="H102" s="216">
        <v>238.49199999999999</v>
      </c>
      <c r="I102" s="217"/>
      <c r="J102" s="218">
        <f>ROUND(I102*H102,2)</f>
        <v>0</v>
      </c>
      <c r="K102" s="214" t="s">
        <v>162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0.061719999999999997</v>
      </c>
      <c r="R102" s="221">
        <f>Q102*H102</f>
        <v>14.719726239999998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163</v>
      </c>
      <c r="AT102" s="223" t="s">
        <v>158</v>
      </c>
      <c r="AU102" s="223" t="s">
        <v>81</v>
      </c>
      <c r="AY102" s="17" t="s">
        <v>155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163</v>
      </c>
      <c r="BM102" s="223" t="s">
        <v>1509</v>
      </c>
    </row>
    <row r="103" s="2" customFormat="1">
      <c r="A103" s="38"/>
      <c r="B103" s="39"/>
      <c r="C103" s="40"/>
      <c r="D103" s="225" t="s">
        <v>165</v>
      </c>
      <c r="E103" s="40"/>
      <c r="F103" s="226" t="s">
        <v>166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165</v>
      </c>
      <c r="AU103" s="17" t="s">
        <v>81</v>
      </c>
    </row>
    <row r="104" s="13" customFormat="1">
      <c r="A104" s="13"/>
      <c r="B104" s="230"/>
      <c r="C104" s="231"/>
      <c r="D104" s="232" t="s">
        <v>167</v>
      </c>
      <c r="E104" s="233" t="s">
        <v>19</v>
      </c>
      <c r="F104" s="234" t="s">
        <v>1510</v>
      </c>
      <c r="G104" s="231"/>
      <c r="H104" s="233" t="s">
        <v>19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167</v>
      </c>
      <c r="AU104" s="240" t="s">
        <v>81</v>
      </c>
      <c r="AV104" s="13" t="s">
        <v>79</v>
      </c>
      <c r="AW104" s="13" t="s">
        <v>33</v>
      </c>
      <c r="AX104" s="13" t="s">
        <v>72</v>
      </c>
      <c r="AY104" s="240" t="s">
        <v>155</v>
      </c>
    </row>
    <row r="105" s="14" customFormat="1">
      <c r="A105" s="14"/>
      <c r="B105" s="241"/>
      <c r="C105" s="242"/>
      <c r="D105" s="232" t="s">
        <v>167</v>
      </c>
      <c r="E105" s="243" t="s">
        <v>19</v>
      </c>
      <c r="F105" s="244" t="s">
        <v>1511</v>
      </c>
      <c r="G105" s="242"/>
      <c r="H105" s="245">
        <v>238.49199999999999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167</v>
      </c>
      <c r="AU105" s="251" t="s">
        <v>81</v>
      </c>
      <c r="AV105" s="14" t="s">
        <v>81</v>
      </c>
      <c r="AW105" s="14" t="s">
        <v>33</v>
      </c>
      <c r="AX105" s="14" t="s">
        <v>79</v>
      </c>
      <c r="AY105" s="251" t="s">
        <v>155</v>
      </c>
    </row>
    <row r="106" s="2" customFormat="1" ht="24.15" customHeight="1">
      <c r="A106" s="38"/>
      <c r="B106" s="39"/>
      <c r="C106" s="212" t="s">
        <v>81</v>
      </c>
      <c r="D106" s="212" t="s">
        <v>158</v>
      </c>
      <c r="E106" s="213" t="s">
        <v>174</v>
      </c>
      <c r="F106" s="214" t="s">
        <v>175</v>
      </c>
      <c r="G106" s="215" t="s">
        <v>176</v>
      </c>
      <c r="H106" s="216">
        <v>10.699999999999999</v>
      </c>
      <c r="I106" s="217"/>
      <c r="J106" s="218">
        <f>ROUND(I106*H106,2)</f>
        <v>0</v>
      </c>
      <c r="K106" s="214" t="s">
        <v>162</v>
      </c>
      <c r="L106" s="44"/>
      <c r="M106" s="219" t="s">
        <v>19</v>
      </c>
      <c r="N106" s="220" t="s">
        <v>43</v>
      </c>
      <c r="O106" s="84"/>
      <c r="P106" s="221">
        <f>O106*H106</f>
        <v>0</v>
      </c>
      <c r="Q106" s="221">
        <v>0.00013999999999999999</v>
      </c>
      <c r="R106" s="221">
        <f>Q106*H106</f>
        <v>0.0014979999999999998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163</v>
      </c>
      <c r="AT106" s="223" t="s">
        <v>158</v>
      </c>
      <c r="AU106" s="223" t="s">
        <v>81</v>
      </c>
      <c r="AY106" s="17" t="s">
        <v>155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163</v>
      </c>
      <c r="BM106" s="223" t="s">
        <v>1512</v>
      </c>
    </row>
    <row r="107" s="2" customFormat="1">
      <c r="A107" s="38"/>
      <c r="B107" s="39"/>
      <c r="C107" s="40"/>
      <c r="D107" s="225" t="s">
        <v>165</v>
      </c>
      <c r="E107" s="40"/>
      <c r="F107" s="226" t="s">
        <v>178</v>
      </c>
      <c r="G107" s="40"/>
      <c r="H107" s="40"/>
      <c r="I107" s="227"/>
      <c r="J107" s="40"/>
      <c r="K107" s="40"/>
      <c r="L107" s="44"/>
      <c r="M107" s="228"/>
      <c r="N107" s="229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165</v>
      </c>
      <c r="AU107" s="17" t="s">
        <v>81</v>
      </c>
    </row>
    <row r="108" s="14" customFormat="1">
      <c r="A108" s="14"/>
      <c r="B108" s="241"/>
      <c r="C108" s="242"/>
      <c r="D108" s="232" t="s">
        <v>167</v>
      </c>
      <c r="E108" s="243" t="s">
        <v>19</v>
      </c>
      <c r="F108" s="244" t="s">
        <v>1513</v>
      </c>
      <c r="G108" s="242"/>
      <c r="H108" s="245">
        <v>10.699999999999999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167</v>
      </c>
      <c r="AU108" s="251" t="s">
        <v>81</v>
      </c>
      <c r="AV108" s="14" t="s">
        <v>81</v>
      </c>
      <c r="AW108" s="14" t="s">
        <v>33</v>
      </c>
      <c r="AX108" s="14" t="s">
        <v>79</v>
      </c>
      <c r="AY108" s="251" t="s">
        <v>155</v>
      </c>
    </row>
    <row r="109" s="12" customFormat="1" ht="22.8" customHeight="1">
      <c r="A109" s="12"/>
      <c r="B109" s="196"/>
      <c r="C109" s="197"/>
      <c r="D109" s="198" t="s">
        <v>71</v>
      </c>
      <c r="E109" s="210" t="s">
        <v>163</v>
      </c>
      <c r="F109" s="210" t="s">
        <v>180</v>
      </c>
      <c r="G109" s="197"/>
      <c r="H109" s="197"/>
      <c r="I109" s="200"/>
      <c r="J109" s="211">
        <f>BK109</f>
        <v>0</v>
      </c>
      <c r="K109" s="197"/>
      <c r="L109" s="202"/>
      <c r="M109" s="203"/>
      <c r="N109" s="204"/>
      <c r="O109" s="204"/>
      <c r="P109" s="205">
        <f>SUM(P110:P116)</f>
        <v>0</v>
      </c>
      <c r="Q109" s="204"/>
      <c r="R109" s="205">
        <f>SUM(R110:R116)</f>
        <v>11.961573119999999</v>
      </c>
      <c r="S109" s="204"/>
      <c r="T109" s="206">
        <f>SUM(T110:T116)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7" t="s">
        <v>79</v>
      </c>
      <c r="AT109" s="208" t="s">
        <v>71</v>
      </c>
      <c r="AU109" s="208" t="s">
        <v>79</v>
      </c>
      <c r="AY109" s="207" t="s">
        <v>155</v>
      </c>
      <c r="BK109" s="209">
        <f>SUM(BK110:BK116)</f>
        <v>0</v>
      </c>
    </row>
    <row r="110" s="2" customFormat="1" ht="66.75" customHeight="1">
      <c r="A110" s="38"/>
      <c r="B110" s="39"/>
      <c r="C110" s="212" t="s">
        <v>156</v>
      </c>
      <c r="D110" s="212" t="s">
        <v>158</v>
      </c>
      <c r="E110" s="213" t="s">
        <v>181</v>
      </c>
      <c r="F110" s="214" t="s">
        <v>182</v>
      </c>
      <c r="G110" s="215" t="s">
        <v>161</v>
      </c>
      <c r="H110" s="216">
        <v>56.125999999999998</v>
      </c>
      <c r="I110" s="217"/>
      <c r="J110" s="218">
        <f>ROUND(I110*H110,2)</f>
        <v>0</v>
      </c>
      <c r="K110" s="214" t="s">
        <v>162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0.21312</v>
      </c>
      <c r="R110" s="221">
        <f>Q110*H110</f>
        <v>11.961573119999999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163</v>
      </c>
      <c r="AT110" s="223" t="s">
        <v>158</v>
      </c>
      <c r="AU110" s="223" t="s">
        <v>81</v>
      </c>
      <c r="AY110" s="17" t="s">
        <v>155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163</v>
      </c>
      <c r="BM110" s="223" t="s">
        <v>1514</v>
      </c>
    </row>
    <row r="111" s="2" customFormat="1">
      <c r="A111" s="38"/>
      <c r="B111" s="39"/>
      <c r="C111" s="40"/>
      <c r="D111" s="225" t="s">
        <v>165</v>
      </c>
      <c r="E111" s="40"/>
      <c r="F111" s="226" t="s">
        <v>184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165</v>
      </c>
      <c r="AU111" s="17" t="s">
        <v>81</v>
      </c>
    </row>
    <row r="112" s="2" customFormat="1">
      <c r="A112" s="38"/>
      <c r="B112" s="39"/>
      <c r="C112" s="40"/>
      <c r="D112" s="232" t="s">
        <v>185</v>
      </c>
      <c r="E112" s="40"/>
      <c r="F112" s="263" t="s">
        <v>186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185</v>
      </c>
      <c r="AU112" s="17" t="s">
        <v>81</v>
      </c>
    </row>
    <row r="113" s="13" customFormat="1">
      <c r="A113" s="13"/>
      <c r="B113" s="230"/>
      <c r="C113" s="231"/>
      <c r="D113" s="232" t="s">
        <v>167</v>
      </c>
      <c r="E113" s="233" t="s">
        <v>19</v>
      </c>
      <c r="F113" s="234" t="s">
        <v>1042</v>
      </c>
      <c r="G113" s="231"/>
      <c r="H113" s="233" t="s">
        <v>19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167</v>
      </c>
      <c r="AU113" s="240" t="s">
        <v>81</v>
      </c>
      <c r="AV113" s="13" t="s">
        <v>79</v>
      </c>
      <c r="AW113" s="13" t="s">
        <v>33</v>
      </c>
      <c r="AX113" s="13" t="s">
        <v>72</v>
      </c>
      <c r="AY113" s="240" t="s">
        <v>155</v>
      </c>
    </row>
    <row r="114" s="14" customFormat="1">
      <c r="A114" s="14"/>
      <c r="B114" s="241"/>
      <c r="C114" s="242"/>
      <c r="D114" s="232" t="s">
        <v>167</v>
      </c>
      <c r="E114" s="243" t="s">
        <v>19</v>
      </c>
      <c r="F114" s="244" t="s">
        <v>1515</v>
      </c>
      <c r="G114" s="242"/>
      <c r="H114" s="245">
        <v>36.887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167</v>
      </c>
      <c r="AU114" s="251" t="s">
        <v>81</v>
      </c>
      <c r="AV114" s="14" t="s">
        <v>81</v>
      </c>
      <c r="AW114" s="14" t="s">
        <v>33</v>
      </c>
      <c r="AX114" s="14" t="s">
        <v>72</v>
      </c>
      <c r="AY114" s="251" t="s">
        <v>155</v>
      </c>
    </row>
    <row r="115" s="14" customFormat="1">
      <c r="A115" s="14"/>
      <c r="B115" s="241"/>
      <c r="C115" s="242"/>
      <c r="D115" s="232" t="s">
        <v>167</v>
      </c>
      <c r="E115" s="243" t="s">
        <v>19</v>
      </c>
      <c r="F115" s="244" t="s">
        <v>1516</v>
      </c>
      <c r="G115" s="242"/>
      <c r="H115" s="245">
        <v>19.239000000000001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167</v>
      </c>
      <c r="AU115" s="251" t="s">
        <v>81</v>
      </c>
      <c r="AV115" s="14" t="s">
        <v>81</v>
      </c>
      <c r="AW115" s="14" t="s">
        <v>33</v>
      </c>
      <c r="AX115" s="14" t="s">
        <v>72</v>
      </c>
      <c r="AY115" s="251" t="s">
        <v>155</v>
      </c>
    </row>
    <row r="116" s="15" customFormat="1">
      <c r="A116" s="15"/>
      <c r="B116" s="252"/>
      <c r="C116" s="253"/>
      <c r="D116" s="232" t="s">
        <v>167</v>
      </c>
      <c r="E116" s="254" t="s">
        <v>19</v>
      </c>
      <c r="F116" s="255" t="s">
        <v>173</v>
      </c>
      <c r="G116" s="253"/>
      <c r="H116" s="256">
        <v>56.125999999999998</v>
      </c>
      <c r="I116" s="257"/>
      <c r="J116" s="253"/>
      <c r="K116" s="253"/>
      <c r="L116" s="258"/>
      <c r="M116" s="259"/>
      <c r="N116" s="260"/>
      <c r="O116" s="260"/>
      <c r="P116" s="260"/>
      <c r="Q116" s="260"/>
      <c r="R116" s="260"/>
      <c r="S116" s="260"/>
      <c r="T116" s="26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2" t="s">
        <v>167</v>
      </c>
      <c r="AU116" s="262" t="s">
        <v>81</v>
      </c>
      <c r="AV116" s="15" t="s">
        <v>163</v>
      </c>
      <c r="AW116" s="15" t="s">
        <v>33</v>
      </c>
      <c r="AX116" s="15" t="s">
        <v>79</v>
      </c>
      <c r="AY116" s="262" t="s">
        <v>155</v>
      </c>
    </row>
    <row r="117" s="12" customFormat="1" ht="22.8" customHeight="1">
      <c r="A117" s="12"/>
      <c r="B117" s="196"/>
      <c r="C117" s="197"/>
      <c r="D117" s="198" t="s">
        <v>71</v>
      </c>
      <c r="E117" s="210" t="s">
        <v>189</v>
      </c>
      <c r="F117" s="210" t="s">
        <v>190</v>
      </c>
      <c r="G117" s="197"/>
      <c r="H117" s="197"/>
      <c r="I117" s="200"/>
      <c r="J117" s="211">
        <f>BK117</f>
        <v>0</v>
      </c>
      <c r="K117" s="197"/>
      <c r="L117" s="202"/>
      <c r="M117" s="203"/>
      <c r="N117" s="204"/>
      <c r="O117" s="204"/>
      <c r="P117" s="205">
        <f>SUM(P118:P145)</f>
        <v>0</v>
      </c>
      <c r="Q117" s="204"/>
      <c r="R117" s="205">
        <f>SUM(R118:R145)</f>
        <v>6.1395622799999998</v>
      </c>
      <c r="S117" s="204"/>
      <c r="T117" s="206">
        <f>SUM(T118:T145)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7" t="s">
        <v>79</v>
      </c>
      <c r="AT117" s="208" t="s">
        <v>71</v>
      </c>
      <c r="AU117" s="208" t="s">
        <v>79</v>
      </c>
      <c r="AY117" s="207" t="s">
        <v>155</v>
      </c>
      <c r="BK117" s="209">
        <f>SUM(BK118:BK145)</f>
        <v>0</v>
      </c>
    </row>
    <row r="118" s="2" customFormat="1" ht="49.05" customHeight="1">
      <c r="A118" s="38"/>
      <c r="B118" s="39"/>
      <c r="C118" s="212" t="s">
        <v>163</v>
      </c>
      <c r="D118" s="212" t="s">
        <v>158</v>
      </c>
      <c r="E118" s="213" t="s">
        <v>1517</v>
      </c>
      <c r="F118" s="214" t="s">
        <v>1518</v>
      </c>
      <c r="G118" s="215" t="s">
        <v>161</v>
      </c>
      <c r="H118" s="216">
        <v>316.13999999999999</v>
      </c>
      <c r="I118" s="217"/>
      <c r="J118" s="218">
        <f>ROUND(I118*H118,2)</f>
        <v>0</v>
      </c>
      <c r="K118" s="214" t="s">
        <v>162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0.0057099999999999998</v>
      </c>
      <c r="R118" s="221">
        <f>Q118*H118</f>
        <v>1.8051593999999998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163</v>
      </c>
      <c r="AT118" s="223" t="s">
        <v>158</v>
      </c>
      <c r="AU118" s="223" t="s">
        <v>81</v>
      </c>
      <c r="AY118" s="17" t="s">
        <v>155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163</v>
      </c>
      <c r="BM118" s="223" t="s">
        <v>1519</v>
      </c>
    </row>
    <row r="119" s="2" customFormat="1">
      <c r="A119" s="38"/>
      <c r="B119" s="39"/>
      <c r="C119" s="40"/>
      <c r="D119" s="225" t="s">
        <v>165</v>
      </c>
      <c r="E119" s="40"/>
      <c r="F119" s="226" t="s">
        <v>1520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165</v>
      </c>
      <c r="AU119" s="17" t="s">
        <v>81</v>
      </c>
    </row>
    <row r="120" s="14" customFormat="1">
      <c r="A120" s="14"/>
      <c r="B120" s="241"/>
      <c r="C120" s="242"/>
      <c r="D120" s="232" t="s">
        <v>167</v>
      </c>
      <c r="E120" s="243" t="s">
        <v>19</v>
      </c>
      <c r="F120" s="244" t="s">
        <v>1521</v>
      </c>
      <c r="G120" s="242"/>
      <c r="H120" s="245">
        <v>316.13999999999999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167</v>
      </c>
      <c r="AU120" s="251" t="s">
        <v>81</v>
      </c>
      <c r="AV120" s="14" t="s">
        <v>81</v>
      </c>
      <c r="AW120" s="14" t="s">
        <v>33</v>
      </c>
      <c r="AX120" s="14" t="s">
        <v>79</v>
      </c>
      <c r="AY120" s="251" t="s">
        <v>155</v>
      </c>
    </row>
    <row r="121" s="2" customFormat="1" ht="24.15" customHeight="1">
      <c r="A121" s="38"/>
      <c r="B121" s="39"/>
      <c r="C121" s="212" t="s">
        <v>196</v>
      </c>
      <c r="D121" s="212" t="s">
        <v>158</v>
      </c>
      <c r="E121" s="213" t="s">
        <v>191</v>
      </c>
      <c r="F121" s="214" t="s">
        <v>192</v>
      </c>
      <c r="G121" s="215" t="s">
        <v>161</v>
      </c>
      <c r="H121" s="216">
        <v>238.49199999999999</v>
      </c>
      <c r="I121" s="217"/>
      <c r="J121" s="218">
        <f>ROUND(I121*H121,2)</f>
        <v>0</v>
      </c>
      <c r="K121" s="214" t="s">
        <v>162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0.00025999999999999998</v>
      </c>
      <c r="R121" s="221">
        <f>Q121*H121</f>
        <v>0.062007919999999994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163</v>
      </c>
      <c r="AT121" s="223" t="s">
        <v>158</v>
      </c>
      <c r="AU121" s="223" t="s">
        <v>81</v>
      </c>
      <c r="AY121" s="17" t="s">
        <v>155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163</v>
      </c>
      <c r="BM121" s="223" t="s">
        <v>1522</v>
      </c>
    </row>
    <row r="122" s="2" customFormat="1">
      <c r="A122" s="38"/>
      <c r="B122" s="39"/>
      <c r="C122" s="40"/>
      <c r="D122" s="225" t="s">
        <v>165</v>
      </c>
      <c r="E122" s="40"/>
      <c r="F122" s="226" t="s">
        <v>194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165</v>
      </c>
      <c r="AU122" s="17" t="s">
        <v>81</v>
      </c>
    </row>
    <row r="123" s="13" customFormat="1">
      <c r="A123" s="13"/>
      <c r="B123" s="230"/>
      <c r="C123" s="231"/>
      <c r="D123" s="232" t="s">
        <v>167</v>
      </c>
      <c r="E123" s="233" t="s">
        <v>19</v>
      </c>
      <c r="F123" s="234" t="s">
        <v>1510</v>
      </c>
      <c r="G123" s="231"/>
      <c r="H123" s="233" t="s">
        <v>19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167</v>
      </c>
      <c r="AU123" s="240" t="s">
        <v>81</v>
      </c>
      <c r="AV123" s="13" t="s">
        <v>79</v>
      </c>
      <c r="AW123" s="13" t="s">
        <v>33</v>
      </c>
      <c r="AX123" s="13" t="s">
        <v>72</v>
      </c>
      <c r="AY123" s="240" t="s">
        <v>155</v>
      </c>
    </row>
    <row r="124" s="14" customFormat="1">
      <c r="A124" s="14"/>
      <c r="B124" s="241"/>
      <c r="C124" s="242"/>
      <c r="D124" s="232" t="s">
        <v>167</v>
      </c>
      <c r="E124" s="243" t="s">
        <v>19</v>
      </c>
      <c r="F124" s="244" t="s">
        <v>1511</v>
      </c>
      <c r="G124" s="242"/>
      <c r="H124" s="245">
        <v>238.49199999999999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167</v>
      </c>
      <c r="AU124" s="251" t="s">
        <v>81</v>
      </c>
      <c r="AV124" s="14" t="s">
        <v>81</v>
      </c>
      <c r="AW124" s="14" t="s">
        <v>33</v>
      </c>
      <c r="AX124" s="14" t="s">
        <v>79</v>
      </c>
      <c r="AY124" s="251" t="s">
        <v>155</v>
      </c>
    </row>
    <row r="125" s="2" customFormat="1" ht="37.8" customHeight="1">
      <c r="A125" s="38"/>
      <c r="B125" s="39"/>
      <c r="C125" s="212" t="s">
        <v>189</v>
      </c>
      <c r="D125" s="212" t="s">
        <v>158</v>
      </c>
      <c r="E125" s="213" t="s">
        <v>197</v>
      </c>
      <c r="F125" s="214" t="s">
        <v>198</v>
      </c>
      <c r="G125" s="215" t="s">
        <v>161</v>
      </c>
      <c r="H125" s="216">
        <v>238.49199999999999</v>
      </c>
      <c r="I125" s="217"/>
      <c r="J125" s="218">
        <f>ROUND(I125*H125,2)</f>
        <v>0</v>
      </c>
      <c r="K125" s="214" t="s">
        <v>162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0.0043800000000000002</v>
      </c>
      <c r="R125" s="221">
        <f>Q125*H125</f>
        <v>1.04459496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163</v>
      </c>
      <c r="AT125" s="223" t="s">
        <v>158</v>
      </c>
      <c r="AU125" s="223" t="s">
        <v>81</v>
      </c>
      <c r="AY125" s="17" t="s">
        <v>155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163</v>
      </c>
      <c r="BM125" s="223" t="s">
        <v>1523</v>
      </c>
    </row>
    <row r="126" s="2" customFormat="1">
      <c r="A126" s="38"/>
      <c r="B126" s="39"/>
      <c r="C126" s="40"/>
      <c r="D126" s="225" t="s">
        <v>165</v>
      </c>
      <c r="E126" s="40"/>
      <c r="F126" s="226" t="s">
        <v>200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165</v>
      </c>
      <c r="AU126" s="17" t="s">
        <v>81</v>
      </c>
    </row>
    <row r="127" s="2" customFormat="1" ht="24.15" customHeight="1">
      <c r="A127" s="38"/>
      <c r="B127" s="39"/>
      <c r="C127" s="212" t="s">
        <v>207</v>
      </c>
      <c r="D127" s="212" t="s">
        <v>158</v>
      </c>
      <c r="E127" s="213" t="s">
        <v>201</v>
      </c>
      <c r="F127" s="214" t="s">
        <v>202</v>
      </c>
      <c r="G127" s="215" t="s">
        <v>161</v>
      </c>
      <c r="H127" s="216">
        <v>108.80200000000001</v>
      </c>
      <c r="I127" s="217"/>
      <c r="J127" s="218">
        <f>ROUND(I127*H127,2)</f>
        <v>0</v>
      </c>
      <c r="K127" s="214" t="s">
        <v>162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0.0040000000000000001</v>
      </c>
      <c r="R127" s="221">
        <f>Q127*H127</f>
        <v>0.43520800000000004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163</v>
      </c>
      <c r="AT127" s="223" t="s">
        <v>158</v>
      </c>
      <c r="AU127" s="223" t="s">
        <v>81</v>
      </c>
      <c r="AY127" s="17" t="s">
        <v>155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79</v>
      </c>
      <c r="BK127" s="224">
        <f>ROUND(I127*H127,2)</f>
        <v>0</v>
      </c>
      <c r="BL127" s="17" t="s">
        <v>163</v>
      </c>
      <c r="BM127" s="223" t="s">
        <v>1524</v>
      </c>
    </row>
    <row r="128" s="2" customFormat="1">
      <c r="A128" s="38"/>
      <c r="B128" s="39"/>
      <c r="C128" s="40"/>
      <c r="D128" s="225" t="s">
        <v>165</v>
      </c>
      <c r="E128" s="40"/>
      <c r="F128" s="226" t="s">
        <v>204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165</v>
      </c>
      <c r="AU128" s="17" t="s">
        <v>81</v>
      </c>
    </row>
    <row r="129" s="13" customFormat="1">
      <c r="A129" s="13"/>
      <c r="B129" s="230"/>
      <c r="C129" s="231"/>
      <c r="D129" s="232" t="s">
        <v>167</v>
      </c>
      <c r="E129" s="233" t="s">
        <v>19</v>
      </c>
      <c r="F129" s="234" t="s">
        <v>1510</v>
      </c>
      <c r="G129" s="231"/>
      <c r="H129" s="233" t="s">
        <v>19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167</v>
      </c>
      <c r="AU129" s="240" t="s">
        <v>81</v>
      </c>
      <c r="AV129" s="13" t="s">
        <v>79</v>
      </c>
      <c r="AW129" s="13" t="s">
        <v>33</v>
      </c>
      <c r="AX129" s="13" t="s">
        <v>72</v>
      </c>
      <c r="AY129" s="240" t="s">
        <v>155</v>
      </c>
    </row>
    <row r="130" s="14" customFormat="1">
      <c r="A130" s="14"/>
      <c r="B130" s="241"/>
      <c r="C130" s="242"/>
      <c r="D130" s="232" t="s">
        <v>167</v>
      </c>
      <c r="E130" s="243" t="s">
        <v>19</v>
      </c>
      <c r="F130" s="244" t="s">
        <v>1525</v>
      </c>
      <c r="G130" s="242"/>
      <c r="H130" s="245">
        <v>46.948999999999998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167</v>
      </c>
      <c r="AU130" s="251" t="s">
        <v>81</v>
      </c>
      <c r="AV130" s="14" t="s">
        <v>81</v>
      </c>
      <c r="AW130" s="14" t="s">
        <v>33</v>
      </c>
      <c r="AX130" s="14" t="s">
        <v>72</v>
      </c>
      <c r="AY130" s="251" t="s">
        <v>155</v>
      </c>
    </row>
    <row r="131" s="14" customFormat="1">
      <c r="A131" s="14"/>
      <c r="B131" s="241"/>
      <c r="C131" s="242"/>
      <c r="D131" s="232" t="s">
        <v>167</v>
      </c>
      <c r="E131" s="243" t="s">
        <v>19</v>
      </c>
      <c r="F131" s="244" t="s">
        <v>1526</v>
      </c>
      <c r="G131" s="242"/>
      <c r="H131" s="245">
        <v>61.853000000000002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167</v>
      </c>
      <c r="AU131" s="251" t="s">
        <v>81</v>
      </c>
      <c r="AV131" s="14" t="s">
        <v>81</v>
      </c>
      <c r="AW131" s="14" t="s">
        <v>33</v>
      </c>
      <c r="AX131" s="14" t="s">
        <v>72</v>
      </c>
      <c r="AY131" s="251" t="s">
        <v>155</v>
      </c>
    </row>
    <row r="132" s="15" customFormat="1">
      <c r="A132" s="15"/>
      <c r="B132" s="252"/>
      <c r="C132" s="253"/>
      <c r="D132" s="232" t="s">
        <v>167</v>
      </c>
      <c r="E132" s="254" t="s">
        <v>19</v>
      </c>
      <c r="F132" s="255" t="s">
        <v>173</v>
      </c>
      <c r="G132" s="253"/>
      <c r="H132" s="256">
        <v>108.80200000000001</v>
      </c>
      <c r="I132" s="257"/>
      <c r="J132" s="253"/>
      <c r="K132" s="253"/>
      <c r="L132" s="258"/>
      <c r="M132" s="259"/>
      <c r="N132" s="260"/>
      <c r="O132" s="260"/>
      <c r="P132" s="260"/>
      <c r="Q132" s="260"/>
      <c r="R132" s="260"/>
      <c r="S132" s="260"/>
      <c r="T132" s="26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2" t="s">
        <v>167</v>
      </c>
      <c r="AU132" s="262" t="s">
        <v>81</v>
      </c>
      <c r="AV132" s="15" t="s">
        <v>163</v>
      </c>
      <c r="AW132" s="15" t="s">
        <v>33</v>
      </c>
      <c r="AX132" s="15" t="s">
        <v>79</v>
      </c>
      <c r="AY132" s="262" t="s">
        <v>155</v>
      </c>
    </row>
    <row r="133" s="2" customFormat="1" ht="37.8" customHeight="1">
      <c r="A133" s="38"/>
      <c r="B133" s="39"/>
      <c r="C133" s="212" t="s">
        <v>218</v>
      </c>
      <c r="D133" s="212" t="s">
        <v>158</v>
      </c>
      <c r="E133" s="213" t="s">
        <v>1098</v>
      </c>
      <c r="F133" s="214" t="s">
        <v>1099</v>
      </c>
      <c r="G133" s="215" t="s">
        <v>161</v>
      </c>
      <c r="H133" s="216">
        <v>86.129999999999995</v>
      </c>
      <c r="I133" s="217"/>
      <c r="J133" s="218">
        <f>ROUND(I133*H133,2)</f>
        <v>0</v>
      </c>
      <c r="K133" s="214" t="s">
        <v>162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0.021000000000000001</v>
      </c>
      <c r="R133" s="221">
        <f>Q133*H133</f>
        <v>1.80873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163</v>
      </c>
      <c r="AT133" s="223" t="s">
        <v>158</v>
      </c>
      <c r="AU133" s="223" t="s">
        <v>81</v>
      </c>
      <c r="AY133" s="17" t="s">
        <v>155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163</v>
      </c>
      <c r="BM133" s="223" t="s">
        <v>1527</v>
      </c>
    </row>
    <row r="134" s="2" customFormat="1">
      <c r="A134" s="38"/>
      <c r="B134" s="39"/>
      <c r="C134" s="40"/>
      <c r="D134" s="225" t="s">
        <v>165</v>
      </c>
      <c r="E134" s="40"/>
      <c r="F134" s="226" t="s">
        <v>1101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165</v>
      </c>
      <c r="AU134" s="17" t="s">
        <v>81</v>
      </c>
    </row>
    <row r="135" s="2" customFormat="1">
      <c r="A135" s="38"/>
      <c r="B135" s="39"/>
      <c r="C135" s="40"/>
      <c r="D135" s="232" t="s">
        <v>185</v>
      </c>
      <c r="E135" s="40"/>
      <c r="F135" s="263" t="s">
        <v>1102</v>
      </c>
      <c r="G135" s="40"/>
      <c r="H135" s="40"/>
      <c r="I135" s="227"/>
      <c r="J135" s="40"/>
      <c r="K135" s="40"/>
      <c r="L135" s="44"/>
      <c r="M135" s="228"/>
      <c r="N135" s="229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185</v>
      </c>
      <c r="AU135" s="17" t="s">
        <v>81</v>
      </c>
    </row>
    <row r="136" s="13" customFormat="1">
      <c r="A136" s="13"/>
      <c r="B136" s="230"/>
      <c r="C136" s="231"/>
      <c r="D136" s="232" t="s">
        <v>167</v>
      </c>
      <c r="E136" s="233" t="s">
        <v>19</v>
      </c>
      <c r="F136" s="234" t="s">
        <v>1528</v>
      </c>
      <c r="G136" s="231"/>
      <c r="H136" s="233" t="s">
        <v>19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167</v>
      </c>
      <c r="AU136" s="240" t="s">
        <v>81</v>
      </c>
      <c r="AV136" s="13" t="s">
        <v>79</v>
      </c>
      <c r="AW136" s="13" t="s">
        <v>33</v>
      </c>
      <c r="AX136" s="13" t="s">
        <v>72</v>
      </c>
      <c r="AY136" s="240" t="s">
        <v>155</v>
      </c>
    </row>
    <row r="137" s="14" customFormat="1">
      <c r="A137" s="14"/>
      <c r="B137" s="241"/>
      <c r="C137" s="242"/>
      <c r="D137" s="232" t="s">
        <v>167</v>
      </c>
      <c r="E137" s="243" t="s">
        <v>19</v>
      </c>
      <c r="F137" s="244" t="s">
        <v>1529</v>
      </c>
      <c r="G137" s="242"/>
      <c r="H137" s="245">
        <v>74.25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167</v>
      </c>
      <c r="AU137" s="251" t="s">
        <v>81</v>
      </c>
      <c r="AV137" s="14" t="s">
        <v>81</v>
      </c>
      <c r="AW137" s="14" t="s">
        <v>33</v>
      </c>
      <c r="AX137" s="14" t="s">
        <v>72</v>
      </c>
      <c r="AY137" s="251" t="s">
        <v>155</v>
      </c>
    </row>
    <row r="138" s="14" customFormat="1">
      <c r="A138" s="14"/>
      <c r="B138" s="241"/>
      <c r="C138" s="242"/>
      <c r="D138" s="232" t="s">
        <v>167</v>
      </c>
      <c r="E138" s="243" t="s">
        <v>19</v>
      </c>
      <c r="F138" s="244" t="s">
        <v>1530</v>
      </c>
      <c r="G138" s="242"/>
      <c r="H138" s="245">
        <v>11.880000000000001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167</v>
      </c>
      <c r="AU138" s="251" t="s">
        <v>81</v>
      </c>
      <c r="AV138" s="14" t="s">
        <v>81</v>
      </c>
      <c r="AW138" s="14" t="s">
        <v>33</v>
      </c>
      <c r="AX138" s="14" t="s">
        <v>72</v>
      </c>
      <c r="AY138" s="251" t="s">
        <v>155</v>
      </c>
    </row>
    <row r="139" s="15" customFormat="1">
      <c r="A139" s="15"/>
      <c r="B139" s="252"/>
      <c r="C139" s="253"/>
      <c r="D139" s="232" t="s">
        <v>167</v>
      </c>
      <c r="E139" s="254" t="s">
        <v>19</v>
      </c>
      <c r="F139" s="255" t="s">
        <v>173</v>
      </c>
      <c r="G139" s="253"/>
      <c r="H139" s="256">
        <v>86.129999999999995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2" t="s">
        <v>167</v>
      </c>
      <c r="AU139" s="262" t="s">
        <v>81</v>
      </c>
      <c r="AV139" s="15" t="s">
        <v>163</v>
      </c>
      <c r="AW139" s="15" t="s">
        <v>33</v>
      </c>
      <c r="AX139" s="15" t="s">
        <v>79</v>
      </c>
      <c r="AY139" s="262" t="s">
        <v>155</v>
      </c>
    </row>
    <row r="140" s="2" customFormat="1" ht="24.15" customHeight="1">
      <c r="A140" s="38"/>
      <c r="B140" s="39"/>
      <c r="C140" s="212" t="s">
        <v>216</v>
      </c>
      <c r="D140" s="212" t="s">
        <v>158</v>
      </c>
      <c r="E140" s="213" t="s">
        <v>208</v>
      </c>
      <c r="F140" s="214" t="s">
        <v>209</v>
      </c>
      <c r="G140" s="215" t="s">
        <v>176</v>
      </c>
      <c r="H140" s="216">
        <v>655.90800000000002</v>
      </c>
      <c r="I140" s="217"/>
      <c r="J140" s="218">
        <f>ROUND(I140*H140,2)</f>
        <v>0</v>
      </c>
      <c r="K140" s="214" t="s">
        <v>162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0.0015</v>
      </c>
      <c r="R140" s="221">
        <f>Q140*H140</f>
        <v>0.98386200000000001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163</v>
      </c>
      <c r="AT140" s="223" t="s">
        <v>158</v>
      </c>
      <c r="AU140" s="223" t="s">
        <v>81</v>
      </c>
      <c r="AY140" s="17" t="s">
        <v>155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163</v>
      </c>
      <c r="BM140" s="223" t="s">
        <v>1531</v>
      </c>
    </row>
    <row r="141" s="2" customFormat="1">
      <c r="A141" s="38"/>
      <c r="B141" s="39"/>
      <c r="C141" s="40"/>
      <c r="D141" s="225" t="s">
        <v>165</v>
      </c>
      <c r="E141" s="40"/>
      <c r="F141" s="226" t="s">
        <v>211</v>
      </c>
      <c r="G141" s="40"/>
      <c r="H141" s="40"/>
      <c r="I141" s="227"/>
      <c r="J141" s="40"/>
      <c r="K141" s="40"/>
      <c r="L141" s="44"/>
      <c r="M141" s="228"/>
      <c r="N141" s="229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165</v>
      </c>
      <c r="AU141" s="17" t="s">
        <v>81</v>
      </c>
    </row>
    <row r="142" s="13" customFormat="1">
      <c r="A142" s="13"/>
      <c r="B142" s="230"/>
      <c r="C142" s="231"/>
      <c r="D142" s="232" t="s">
        <v>167</v>
      </c>
      <c r="E142" s="233" t="s">
        <v>19</v>
      </c>
      <c r="F142" s="234" t="s">
        <v>212</v>
      </c>
      <c r="G142" s="231"/>
      <c r="H142" s="233" t="s">
        <v>19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167</v>
      </c>
      <c r="AU142" s="240" t="s">
        <v>81</v>
      </c>
      <c r="AV142" s="13" t="s">
        <v>79</v>
      </c>
      <c r="AW142" s="13" t="s">
        <v>33</v>
      </c>
      <c r="AX142" s="13" t="s">
        <v>72</v>
      </c>
      <c r="AY142" s="240" t="s">
        <v>155</v>
      </c>
    </row>
    <row r="143" s="14" customFormat="1">
      <c r="A143" s="14"/>
      <c r="B143" s="241"/>
      <c r="C143" s="242"/>
      <c r="D143" s="232" t="s">
        <v>167</v>
      </c>
      <c r="E143" s="243" t="s">
        <v>19</v>
      </c>
      <c r="F143" s="244" t="s">
        <v>1532</v>
      </c>
      <c r="G143" s="242"/>
      <c r="H143" s="245">
        <v>404.18400000000003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167</v>
      </c>
      <c r="AU143" s="251" t="s">
        <v>81</v>
      </c>
      <c r="AV143" s="14" t="s">
        <v>81</v>
      </c>
      <c r="AW143" s="14" t="s">
        <v>33</v>
      </c>
      <c r="AX143" s="14" t="s">
        <v>72</v>
      </c>
      <c r="AY143" s="251" t="s">
        <v>155</v>
      </c>
    </row>
    <row r="144" s="14" customFormat="1">
      <c r="A144" s="14"/>
      <c r="B144" s="241"/>
      <c r="C144" s="242"/>
      <c r="D144" s="232" t="s">
        <v>167</v>
      </c>
      <c r="E144" s="243" t="s">
        <v>19</v>
      </c>
      <c r="F144" s="244" t="s">
        <v>1533</v>
      </c>
      <c r="G144" s="242"/>
      <c r="H144" s="245">
        <v>251.72399999999999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167</v>
      </c>
      <c r="AU144" s="251" t="s">
        <v>81</v>
      </c>
      <c r="AV144" s="14" t="s">
        <v>81</v>
      </c>
      <c r="AW144" s="14" t="s">
        <v>33</v>
      </c>
      <c r="AX144" s="14" t="s">
        <v>72</v>
      </c>
      <c r="AY144" s="251" t="s">
        <v>155</v>
      </c>
    </row>
    <row r="145" s="15" customFormat="1">
      <c r="A145" s="15"/>
      <c r="B145" s="252"/>
      <c r="C145" s="253"/>
      <c r="D145" s="232" t="s">
        <v>167</v>
      </c>
      <c r="E145" s="254" t="s">
        <v>19</v>
      </c>
      <c r="F145" s="255" t="s">
        <v>173</v>
      </c>
      <c r="G145" s="253"/>
      <c r="H145" s="256">
        <v>655.90800000000002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2" t="s">
        <v>167</v>
      </c>
      <c r="AU145" s="262" t="s">
        <v>81</v>
      </c>
      <c r="AV145" s="15" t="s">
        <v>163</v>
      </c>
      <c r="AW145" s="15" t="s">
        <v>33</v>
      </c>
      <c r="AX145" s="15" t="s">
        <v>79</v>
      </c>
      <c r="AY145" s="262" t="s">
        <v>155</v>
      </c>
    </row>
    <row r="146" s="12" customFormat="1" ht="22.8" customHeight="1">
      <c r="A146" s="12"/>
      <c r="B146" s="196"/>
      <c r="C146" s="197"/>
      <c r="D146" s="198" t="s">
        <v>71</v>
      </c>
      <c r="E146" s="210" t="s">
        <v>216</v>
      </c>
      <c r="F146" s="210" t="s">
        <v>217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SUM(P147:P180)</f>
        <v>0</v>
      </c>
      <c r="Q146" s="204"/>
      <c r="R146" s="205">
        <f>SUM(R147:R180)</f>
        <v>0.32994052000000007</v>
      </c>
      <c r="S146" s="204"/>
      <c r="T146" s="206">
        <f>SUM(T147:T180)</f>
        <v>32.836414000000005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79</v>
      </c>
      <c r="AT146" s="208" t="s">
        <v>71</v>
      </c>
      <c r="AU146" s="208" t="s">
        <v>79</v>
      </c>
      <c r="AY146" s="207" t="s">
        <v>155</v>
      </c>
      <c r="BK146" s="209">
        <f>SUM(BK147:BK180)</f>
        <v>0</v>
      </c>
    </row>
    <row r="147" s="2" customFormat="1" ht="37.8" customHeight="1">
      <c r="A147" s="38"/>
      <c r="B147" s="39"/>
      <c r="C147" s="212" t="s">
        <v>233</v>
      </c>
      <c r="D147" s="212" t="s">
        <v>158</v>
      </c>
      <c r="E147" s="213" t="s">
        <v>219</v>
      </c>
      <c r="F147" s="214" t="s">
        <v>220</v>
      </c>
      <c r="G147" s="215" t="s">
        <v>161</v>
      </c>
      <c r="H147" s="216">
        <v>6168.4309999999996</v>
      </c>
      <c r="I147" s="217"/>
      <c r="J147" s="218">
        <f>ROUND(I147*H147,2)</f>
        <v>0</v>
      </c>
      <c r="K147" s="214" t="s">
        <v>162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163</v>
      </c>
      <c r="AT147" s="223" t="s">
        <v>158</v>
      </c>
      <c r="AU147" s="223" t="s">
        <v>81</v>
      </c>
      <c r="AY147" s="17" t="s">
        <v>155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163</v>
      </c>
      <c r="BM147" s="223" t="s">
        <v>1534</v>
      </c>
    </row>
    <row r="148" s="2" customFormat="1">
      <c r="A148" s="38"/>
      <c r="B148" s="39"/>
      <c r="C148" s="40"/>
      <c r="D148" s="225" t="s">
        <v>165</v>
      </c>
      <c r="E148" s="40"/>
      <c r="F148" s="226" t="s">
        <v>222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165</v>
      </c>
      <c r="AU148" s="17" t="s">
        <v>81</v>
      </c>
    </row>
    <row r="149" s="14" customFormat="1">
      <c r="A149" s="14"/>
      <c r="B149" s="241"/>
      <c r="C149" s="242"/>
      <c r="D149" s="232" t="s">
        <v>167</v>
      </c>
      <c r="E149" s="243" t="s">
        <v>19</v>
      </c>
      <c r="F149" s="244" t="s">
        <v>1535</v>
      </c>
      <c r="G149" s="242"/>
      <c r="H149" s="245">
        <v>6168.4309999999996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167</v>
      </c>
      <c r="AU149" s="251" t="s">
        <v>81</v>
      </c>
      <c r="AV149" s="14" t="s">
        <v>81</v>
      </c>
      <c r="AW149" s="14" t="s">
        <v>33</v>
      </c>
      <c r="AX149" s="14" t="s">
        <v>72</v>
      </c>
      <c r="AY149" s="251" t="s">
        <v>155</v>
      </c>
    </row>
    <row r="150" s="15" customFormat="1">
      <c r="A150" s="15"/>
      <c r="B150" s="252"/>
      <c r="C150" s="253"/>
      <c r="D150" s="232" t="s">
        <v>167</v>
      </c>
      <c r="E150" s="254" t="s">
        <v>19</v>
      </c>
      <c r="F150" s="255" t="s">
        <v>173</v>
      </c>
      <c r="G150" s="253"/>
      <c r="H150" s="256">
        <v>6168.4309999999996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167</v>
      </c>
      <c r="AU150" s="262" t="s">
        <v>81</v>
      </c>
      <c r="AV150" s="15" t="s">
        <v>163</v>
      </c>
      <c r="AW150" s="15" t="s">
        <v>33</v>
      </c>
      <c r="AX150" s="15" t="s">
        <v>79</v>
      </c>
      <c r="AY150" s="262" t="s">
        <v>155</v>
      </c>
    </row>
    <row r="151" s="2" customFormat="1" ht="37.8" customHeight="1">
      <c r="A151" s="38"/>
      <c r="B151" s="39"/>
      <c r="C151" s="212" t="s">
        <v>238</v>
      </c>
      <c r="D151" s="212" t="s">
        <v>158</v>
      </c>
      <c r="E151" s="213" t="s">
        <v>225</v>
      </c>
      <c r="F151" s="214" t="s">
        <v>226</v>
      </c>
      <c r="G151" s="215" t="s">
        <v>161</v>
      </c>
      <c r="H151" s="216">
        <v>8248.5130000000008</v>
      </c>
      <c r="I151" s="217"/>
      <c r="J151" s="218">
        <f>ROUND(I151*H151,2)</f>
        <v>0</v>
      </c>
      <c r="K151" s="214" t="s">
        <v>162</v>
      </c>
      <c r="L151" s="44"/>
      <c r="M151" s="219" t="s">
        <v>19</v>
      </c>
      <c r="N151" s="220" t="s">
        <v>43</v>
      </c>
      <c r="O151" s="84"/>
      <c r="P151" s="221">
        <f>O151*H151</f>
        <v>0</v>
      </c>
      <c r="Q151" s="221">
        <v>4.0000000000000003E-05</v>
      </c>
      <c r="R151" s="221">
        <f>Q151*H151</f>
        <v>0.32994052000000007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163</v>
      </c>
      <c r="AT151" s="223" t="s">
        <v>158</v>
      </c>
      <c r="AU151" s="223" t="s">
        <v>81</v>
      </c>
      <c r="AY151" s="17" t="s">
        <v>155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79</v>
      </c>
      <c r="BK151" s="224">
        <f>ROUND(I151*H151,2)</f>
        <v>0</v>
      </c>
      <c r="BL151" s="17" t="s">
        <v>163</v>
      </c>
      <c r="BM151" s="223" t="s">
        <v>1536</v>
      </c>
    </row>
    <row r="152" s="2" customFormat="1">
      <c r="A152" s="38"/>
      <c r="B152" s="39"/>
      <c r="C152" s="40"/>
      <c r="D152" s="225" t="s">
        <v>165</v>
      </c>
      <c r="E152" s="40"/>
      <c r="F152" s="226" t="s">
        <v>228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165</v>
      </c>
      <c r="AU152" s="17" t="s">
        <v>81</v>
      </c>
    </row>
    <row r="153" s="2" customFormat="1">
      <c r="A153" s="38"/>
      <c r="B153" s="39"/>
      <c r="C153" s="40"/>
      <c r="D153" s="232" t="s">
        <v>185</v>
      </c>
      <c r="E153" s="40"/>
      <c r="F153" s="263" t="s">
        <v>229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185</v>
      </c>
      <c r="AU153" s="17" t="s">
        <v>81</v>
      </c>
    </row>
    <row r="154" s="14" customFormat="1">
      <c r="A154" s="14"/>
      <c r="B154" s="241"/>
      <c r="C154" s="242"/>
      <c r="D154" s="232" t="s">
        <v>167</v>
      </c>
      <c r="E154" s="243" t="s">
        <v>19</v>
      </c>
      <c r="F154" s="244" t="s">
        <v>1535</v>
      </c>
      <c r="G154" s="242"/>
      <c r="H154" s="245">
        <v>6168.4309999999996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167</v>
      </c>
      <c r="AU154" s="251" t="s">
        <v>81</v>
      </c>
      <c r="AV154" s="14" t="s">
        <v>81</v>
      </c>
      <c r="AW154" s="14" t="s">
        <v>33</v>
      </c>
      <c r="AX154" s="14" t="s">
        <v>72</v>
      </c>
      <c r="AY154" s="251" t="s">
        <v>155</v>
      </c>
    </row>
    <row r="155" s="14" customFormat="1">
      <c r="A155" s="14"/>
      <c r="B155" s="241"/>
      <c r="C155" s="242"/>
      <c r="D155" s="232" t="s">
        <v>167</v>
      </c>
      <c r="E155" s="243" t="s">
        <v>19</v>
      </c>
      <c r="F155" s="244" t="s">
        <v>1537</v>
      </c>
      <c r="G155" s="242"/>
      <c r="H155" s="245">
        <v>524.70000000000005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167</v>
      </c>
      <c r="AU155" s="251" t="s">
        <v>81</v>
      </c>
      <c r="AV155" s="14" t="s">
        <v>81</v>
      </c>
      <c r="AW155" s="14" t="s">
        <v>33</v>
      </c>
      <c r="AX155" s="14" t="s">
        <v>72</v>
      </c>
      <c r="AY155" s="251" t="s">
        <v>155</v>
      </c>
    </row>
    <row r="156" s="14" customFormat="1">
      <c r="A156" s="14"/>
      <c r="B156" s="241"/>
      <c r="C156" s="242"/>
      <c r="D156" s="232" t="s">
        <v>167</v>
      </c>
      <c r="E156" s="243" t="s">
        <v>19</v>
      </c>
      <c r="F156" s="244" t="s">
        <v>1538</v>
      </c>
      <c r="G156" s="242"/>
      <c r="H156" s="245">
        <v>1555.3820000000001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167</v>
      </c>
      <c r="AU156" s="251" t="s">
        <v>81</v>
      </c>
      <c r="AV156" s="14" t="s">
        <v>81</v>
      </c>
      <c r="AW156" s="14" t="s">
        <v>33</v>
      </c>
      <c r="AX156" s="14" t="s">
        <v>72</v>
      </c>
      <c r="AY156" s="251" t="s">
        <v>155</v>
      </c>
    </row>
    <row r="157" s="15" customFormat="1">
      <c r="A157" s="15"/>
      <c r="B157" s="252"/>
      <c r="C157" s="253"/>
      <c r="D157" s="232" t="s">
        <v>167</v>
      </c>
      <c r="E157" s="254" t="s">
        <v>19</v>
      </c>
      <c r="F157" s="255" t="s">
        <v>173</v>
      </c>
      <c r="G157" s="253"/>
      <c r="H157" s="256">
        <v>8248.5130000000008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2" t="s">
        <v>167</v>
      </c>
      <c r="AU157" s="262" t="s">
        <v>81</v>
      </c>
      <c r="AV157" s="15" t="s">
        <v>163</v>
      </c>
      <c r="AW157" s="15" t="s">
        <v>33</v>
      </c>
      <c r="AX157" s="15" t="s">
        <v>79</v>
      </c>
      <c r="AY157" s="262" t="s">
        <v>155</v>
      </c>
    </row>
    <row r="158" s="2" customFormat="1" ht="24.15" customHeight="1">
      <c r="A158" s="38"/>
      <c r="B158" s="39"/>
      <c r="C158" s="212" t="s">
        <v>8</v>
      </c>
      <c r="D158" s="212" t="s">
        <v>158</v>
      </c>
      <c r="E158" s="213" t="s">
        <v>234</v>
      </c>
      <c r="F158" s="214" t="s">
        <v>235</v>
      </c>
      <c r="G158" s="215" t="s">
        <v>161</v>
      </c>
      <c r="H158" s="216">
        <v>97.102999999999994</v>
      </c>
      <c r="I158" s="217"/>
      <c r="J158" s="218">
        <f>ROUND(I158*H158,2)</f>
        <v>0</v>
      </c>
      <c r="K158" s="214" t="s">
        <v>162</v>
      </c>
      <c r="L158" s="44"/>
      <c r="M158" s="219" t="s">
        <v>19</v>
      </c>
      <c r="N158" s="220" t="s">
        <v>43</v>
      </c>
      <c r="O158" s="84"/>
      <c r="P158" s="221">
        <f>O158*H158</f>
        <v>0</v>
      </c>
      <c r="Q158" s="221">
        <v>0</v>
      </c>
      <c r="R158" s="221">
        <f>Q158*H158</f>
        <v>0</v>
      </c>
      <c r="S158" s="221">
        <v>0.128</v>
      </c>
      <c r="T158" s="222">
        <f>S158*H158</f>
        <v>12.429183999999999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163</v>
      </c>
      <c r="AT158" s="223" t="s">
        <v>158</v>
      </c>
      <c r="AU158" s="223" t="s">
        <v>81</v>
      </c>
      <c r="AY158" s="17" t="s">
        <v>155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79</v>
      </c>
      <c r="BK158" s="224">
        <f>ROUND(I158*H158,2)</f>
        <v>0</v>
      </c>
      <c r="BL158" s="17" t="s">
        <v>163</v>
      </c>
      <c r="BM158" s="223" t="s">
        <v>1539</v>
      </c>
    </row>
    <row r="159" s="2" customFormat="1">
      <c r="A159" s="38"/>
      <c r="B159" s="39"/>
      <c r="C159" s="40"/>
      <c r="D159" s="225" t="s">
        <v>165</v>
      </c>
      <c r="E159" s="40"/>
      <c r="F159" s="226" t="s">
        <v>237</v>
      </c>
      <c r="G159" s="40"/>
      <c r="H159" s="40"/>
      <c r="I159" s="227"/>
      <c r="J159" s="40"/>
      <c r="K159" s="40"/>
      <c r="L159" s="44"/>
      <c r="M159" s="228"/>
      <c r="N159" s="229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165</v>
      </c>
      <c r="AU159" s="17" t="s">
        <v>81</v>
      </c>
    </row>
    <row r="160" s="13" customFormat="1">
      <c r="A160" s="13"/>
      <c r="B160" s="230"/>
      <c r="C160" s="231"/>
      <c r="D160" s="232" t="s">
        <v>167</v>
      </c>
      <c r="E160" s="233" t="s">
        <v>19</v>
      </c>
      <c r="F160" s="234" t="s">
        <v>1127</v>
      </c>
      <c r="G160" s="231"/>
      <c r="H160" s="233" t="s">
        <v>19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167</v>
      </c>
      <c r="AU160" s="240" t="s">
        <v>81</v>
      </c>
      <c r="AV160" s="13" t="s">
        <v>79</v>
      </c>
      <c r="AW160" s="13" t="s">
        <v>33</v>
      </c>
      <c r="AX160" s="13" t="s">
        <v>72</v>
      </c>
      <c r="AY160" s="240" t="s">
        <v>155</v>
      </c>
    </row>
    <row r="161" s="14" customFormat="1">
      <c r="A161" s="14"/>
      <c r="B161" s="241"/>
      <c r="C161" s="242"/>
      <c r="D161" s="232" t="s">
        <v>167</v>
      </c>
      <c r="E161" s="243" t="s">
        <v>19</v>
      </c>
      <c r="F161" s="244" t="s">
        <v>1540</v>
      </c>
      <c r="G161" s="242"/>
      <c r="H161" s="245">
        <v>97.102999999999994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167</v>
      </c>
      <c r="AU161" s="251" t="s">
        <v>81</v>
      </c>
      <c r="AV161" s="14" t="s">
        <v>81</v>
      </c>
      <c r="AW161" s="14" t="s">
        <v>33</v>
      </c>
      <c r="AX161" s="14" t="s">
        <v>79</v>
      </c>
      <c r="AY161" s="251" t="s">
        <v>155</v>
      </c>
    </row>
    <row r="162" s="2" customFormat="1" ht="37.8" customHeight="1">
      <c r="A162" s="38"/>
      <c r="B162" s="39"/>
      <c r="C162" s="212" t="s">
        <v>251</v>
      </c>
      <c r="D162" s="212" t="s">
        <v>158</v>
      </c>
      <c r="E162" s="213" t="s">
        <v>239</v>
      </c>
      <c r="F162" s="214" t="s">
        <v>240</v>
      </c>
      <c r="G162" s="215" t="s">
        <v>241</v>
      </c>
      <c r="H162" s="216">
        <v>5.6130000000000004</v>
      </c>
      <c r="I162" s="217"/>
      <c r="J162" s="218">
        <f>ROUND(I162*H162,2)</f>
        <v>0</v>
      </c>
      <c r="K162" s="214" t="s">
        <v>162</v>
      </c>
      <c r="L162" s="44"/>
      <c r="M162" s="219" t="s">
        <v>19</v>
      </c>
      <c r="N162" s="220" t="s">
        <v>43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2.1000000000000001</v>
      </c>
      <c r="T162" s="222">
        <f>S162*H162</f>
        <v>11.787300000000002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163</v>
      </c>
      <c r="AT162" s="223" t="s">
        <v>158</v>
      </c>
      <c r="AU162" s="223" t="s">
        <v>81</v>
      </c>
      <c r="AY162" s="17" t="s">
        <v>155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79</v>
      </c>
      <c r="BK162" s="224">
        <f>ROUND(I162*H162,2)</f>
        <v>0</v>
      </c>
      <c r="BL162" s="17" t="s">
        <v>163</v>
      </c>
      <c r="BM162" s="223" t="s">
        <v>1541</v>
      </c>
    </row>
    <row r="163" s="2" customFormat="1">
      <c r="A163" s="38"/>
      <c r="B163" s="39"/>
      <c r="C163" s="40"/>
      <c r="D163" s="225" t="s">
        <v>165</v>
      </c>
      <c r="E163" s="40"/>
      <c r="F163" s="226" t="s">
        <v>243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165</v>
      </c>
      <c r="AU163" s="17" t="s">
        <v>81</v>
      </c>
    </row>
    <row r="164" s="13" customFormat="1">
      <c r="A164" s="13"/>
      <c r="B164" s="230"/>
      <c r="C164" s="231"/>
      <c r="D164" s="232" t="s">
        <v>167</v>
      </c>
      <c r="E164" s="233" t="s">
        <v>19</v>
      </c>
      <c r="F164" s="234" t="s">
        <v>1134</v>
      </c>
      <c r="G164" s="231"/>
      <c r="H164" s="233" t="s">
        <v>19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167</v>
      </c>
      <c r="AU164" s="240" t="s">
        <v>81</v>
      </c>
      <c r="AV164" s="13" t="s">
        <v>79</v>
      </c>
      <c r="AW164" s="13" t="s">
        <v>33</v>
      </c>
      <c r="AX164" s="13" t="s">
        <v>72</v>
      </c>
      <c r="AY164" s="240" t="s">
        <v>155</v>
      </c>
    </row>
    <row r="165" s="14" customFormat="1">
      <c r="A165" s="14"/>
      <c r="B165" s="241"/>
      <c r="C165" s="242"/>
      <c r="D165" s="232" t="s">
        <v>167</v>
      </c>
      <c r="E165" s="243" t="s">
        <v>19</v>
      </c>
      <c r="F165" s="244" t="s">
        <v>1542</v>
      </c>
      <c r="G165" s="242"/>
      <c r="H165" s="245">
        <v>3.6890000000000001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167</v>
      </c>
      <c r="AU165" s="251" t="s">
        <v>81</v>
      </c>
      <c r="AV165" s="14" t="s">
        <v>81</v>
      </c>
      <c r="AW165" s="14" t="s">
        <v>33</v>
      </c>
      <c r="AX165" s="14" t="s">
        <v>72</v>
      </c>
      <c r="AY165" s="251" t="s">
        <v>155</v>
      </c>
    </row>
    <row r="166" s="14" customFormat="1">
      <c r="A166" s="14"/>
      <c r="B166" s="241"/>
      <c r="C166" s="242"/>
      <c r="D166" s="232" t="s">
        <v>167</v>
      </c>
      <c r="E166" s="243" t="s">
        <v>19</v>
      </c>
      <c r="F166" s="244" t="s">
        <v>1543</v>
      </c>
      <c r="G166" s="242"/>
      <c r="H166" s="245">
        <v>1.9239999999999999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167</v>
      </c>
      <c r="AU166" s="251" t="s">
        <v>81</v>
      </c>
      <c r="AV166" s="14" t="s">
        <v>81</v>
      </c>
      <c r="AW166" s="14" t="s">
        <v>33</v>
      </c>
      <c r="AX166" s="14" t="s">
        <v>72</v>
      </c>
      <c r="AY166" s="251" t="s">
        <v>155</v>
      </c>
    </row>
    <row r="167" s="15" customFormat="1">
      <c r="A167" s="15"/>
      <c r="B167" s="252"/>
      <c r="C167" s="253"/>
      <c r="D167" s="232" t="s">
        <v>167</v>
      </c>
      <c r="E167" s="254" t="s">
        <v>19</v>
      </c>
      <c r="F167" s="255" t="s">
        <v>173</v>
      </c>
      <c r="G167" s="253"/>
      <c r="H167" s="256">
        <v>5.6130000000000004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2" t="s">
        <v>167</v>
      </c>
      <c r="AU167" s="262" t="s">
        <v>81</v>
      </c>
      <c r="AV167" s="15" t="s">
        <v>163</v>
      </c>
      <c r="AW167" s="15" t="s">
        <v>33</v>
      </c>
      <c r="AX167" s="15" t="s">
        <v>79</v>
      </c>
      <c r="AY167" s="262" t="s">
        <v>155</v>
      </c>
    </row>
    <row r="168" s="2" customFormat="1" ht="24.15" customHeight="1">
      <c r="A168" s="38"/>
      <c r="B168" s="39"/>
      <c r="C168" s="212" t="s">
        <v>258</v>
      </c>
      <c r="D168" s="212" t="s">
        <v>158</v>
      </c>
      <c r="E168" s="213" t="s">
        <v>1544</v>
      </c>
      <c r="F168" s="214" t="s">
        <v>1545</v>
      </c>
      <c r="G168" s="215" t="s">
        <v>161</v>
      </c>
      <c r="H168" s="216">
        <v>86.129999999999995</v>
      </c>
      <c r="I168" s="217"/>
      <c r="J168" s="218">
        <f>ROUND(I168*H168,2)</f>
        <v>0</v>
      </c>
      <c r="K168" s="214" t="s">
        <v>162</v>
      </c>
      <c r="L168" s="44"/>
      <c r="M168" s="219" t="s">
        <v>19</v>
      </c>
      <c r="N168" s="220" t="s">
        <v>43</v>
      </c>
      <c r="O168" s="84"/>
      <c r="P168" s="221">
        <f>O168*H168</f>
        <v>0</v>
      </c>
      <c r="Q168" s="221">
        <v>0</v>
      </c>
      <c r="R168" s="221">
        <f>Q168*H168</f>
        <v>0</v>
      </c>
      <c r="S168" s="221">
        <v>0.060999999999999999</v>
      </c>
      <c r="T168" s="222">
        <f>S168*H168</f>
        <v>5.2539299999999995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163</v>
      </c>
      <c r="AT168" s="223" t="s">
        <v>158</v>
      </c>
      <c r="AU168" s="223" t="s">
        <v>81</v>
      </c>
      <c r="AY168" s="17" t="s">
        <v>155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79</v>
      </c>
      <c r="BK168" s="224">
        <f>ROUND(I168*H168,2)</f>
        <v>0</v>
      </c>
      <c r="BL168" s="17" t="s">
        <v>163</v>
      </c>
      <c r="BM168" s="223" t="s">
        <v>1546</v>
      </c>
    </row>
    <row r="169" s="2" customFormat="1">
      <c r="A169" s="38"/>
      <c r="B169" s="39"/>
      <c r="C169" s="40"/>
      <c r="D169" s="225" t="s">
        <v>165</v>
      </c>
      <c r="E169" s="40"/>
      <c r="F169" s="226" t="s">
        <v>1547</v>
      </c>
      <c r="G169" s="40"/>
      <c r="H169" s="40"/>
      <c r="I169" s="227"/>
      <c r="J169" s="40"/>
      <c r="K169" s="40"/>
      <c r="L169" s="44"/>
      <c r="M169" s="228"/>
      <c r="N169" s="229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165</v>
      </c>
      <c r="AU169" s="17" t="s">
        <v>81</v>
      </c>
    </row>
    <row r="170" s="13" customFormat="1">
      <c r="A170" s="13"/>
      <c r="B170" s="230"/>
      <c r="C170" s="231"/>
      <c r="D170" s="232" t="s">
        <v>167</v>
      </c>
      <c r="E170" s="233" t="s">
        <v>19</v>
      </c>
      <c r="F170" s="234" t="s">
        <v>1548</v>
      </c>
      <c r="G170" s="231"/>
      <c r="H170" s="233" t="s">
        <v>19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167</v>
      </c>
      <c r="AU170" s="240" t="s">
        <v>81</v>
      </c>
      <c r="AV170" s="13" t="s">
        <v>79</v>
      </c>
      <c r="AW170" s="13" t="s">
        <v>33</v>
      </c>
      <c r="AX170" s="13" t="s">
        <v>72</v>
      </c>
      <c r="AY170" s="240" t="s">
        <v>155</v>
      </c>
    </row>
    <row r="171" s="14" customFormat="1">
      <c r="A171" s="14"/>
      <c r="B171" s="241"/>
      <c r="C171" s="242"/>
      <c r="D171" s="232" t="s">
        <v>167</v>
      </c>
      <c r="E171" s="243" t="s">
        <v>19</v>
      </c>
      <c r="F171" s="244" t="s">
        <v>1529</v>
      </c>
      <c r="G171" s="242"/>
      <c r="H171" s="245">
        <v>74.25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167</v>
      </c>
      <c r="AU171" s="251" t="s">
        <v>81</v>
      </c>
      <c r="AV171" s="14" t="s">
        <v>81</v>
      </c>
      <c r="AW171" s="14" t="s">
        <v>33</v>
      </c>
      <c r="AX171" s="14" t="s">
        <v>72</v>
      </c>
      <c r="AY171" s="251" t="s">
        <v>155</v>
      </c>
    </row>
    <row r="172" s="14" customFormat="1">
      <c r="A172" s="14"/>
      <c r="B172" s="241"/>
      <c r="C172" s="242"/>
      <c r="D172" s="232" t="s">
        <v>167</v>
      </c>
      <c r="E172" s="243" t="s">
        <v>19</v>
      </c>
      <c r="F172" s="244" t="s">
        <v>1530</v>
      </c>
      <c r="G172" s="242"/>
      <c r="H172" s="245">
        <v>11.880000000000001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167</v>
      </c>
      <c r="AU172" s="251" t="s">
        <v>81</v>
      </c>
      <c r="AV172" s="14" t="s">
        <v>81</v>
      </c>
      <c r="AW172" s="14" t="s">
        <v>33</v>
      </c>
      <c r="AX172" s="14" t="s">
        <v>72</v>
      </c>
      <c r="AY172" s="251" t="s">
        <v>155</v>
      </c>
    </row>
    <row r="173" s="15" customFormat="1">
      <c r="A173" s="15"/>
      <c r="B173" s="252"/>
      <c r="C173" s="253"/>
      <c r="D173" s="232" t="s">
        <v>167</v>
      </c>
      <c r="E173" s="254" t="s">
        <v>19</v>
      </c>
      <c r="F173" s="255" t="s">
        <v>173</v>
      </c>
      <c r="G173" s="253"/>
      <c r="H173" s="256">
        <v>86.129999999999995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167</v>
      </c>
      <c r="AU173" s="262" t="s">
        <v>81</v>
      </c>
      <c r="AV173" s="15" t="s">
        <v>163</v>
      </c>
      <c r="AW173" s="15" t="s">
        <v>33</v>
      </c>
      <c r="AX173" s="15" t="s">
        <v>79</v>
      </c>
      <c r="AY173" s="262" t="s">
        <v>155</v>
      </c>
    </row>
    <row r="174" s="2" customFormat="1" ht="37.8" customHeight="1">
      <c r="A174" s="38"/>
      <c r="B174" s="39"/>
      <c r="C174" s="212" t="s">
        <v>264</v>
      </c>
      <c r="D174" s="212" t="s">
        <v>158</v>
      </c>
      <c r="E174" s="213" t="s">
        <v>245</v>
      </c>
      <c r="F174" s="214" t="s">
        <v>246</v>
      </c>
      <c r="G174" s="215" t="s">
        <v>161</v>
      </c>
      <c r="H174" s="216">
        <v>49.5</v>
      </c>
      <c r="I174" s="217"/>
      <c r="J174" s="218">
        <f>ROUND(I174*H174,2)</f>
        <v>0</v>
      </c>
      <c r="K174" s="214" t="s">
        <v>162</v>
      </c>
      <c r="L174" s="44"/>
      <c r="M174" s="219" t="s">
        <v>19</v>
      </c>
      <c r="N174" s="220" t="s">
        <v>43</v>
      </c>
      <c r="O174" s="84"/>
      <c r="P174" s="221">
        <f>O174*H174</f>
        <v>0</v>
      </c>
      <c r="Q174" s="221">
        <v>0</v>
      </c>
      <c r="R174" s="221">
        <f>Q174*H174</f>
        <v>0</v>
      </c>
      <c r="S174" s="221">
        <v>0.068000000000000005</v>
      </c>
      <c r="T174" s="222">
        <f>S174*H174</f>
        <v>3.3660000000000001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163</v>
      </c>
      <c r="AT174" s="223" t="s">
        <v>158</v>
      </c>
      <c r="AU174" s="223" t="s">
        <v>81</v>
      </c>
      <c r="AY174" s="17" t="s">
        <v>155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79</v>
      </c>
      <c r="BK174" s="224">
        <f>ROUND(I174*H174,2)</f>
        <v>0</v>
      </c>
      <c r="BL174" s="17" t="s">
        <v>163</v>
      </c>
      <c r="BM174" s="223" t="s">
        <v>1549</v>
      </c>
    </row>
    <row r="175" s="2" customFormat="1">
      <c r="A175" s="38"/>
      <c r="B175" s="39"/>
      <c r="C175" s="40"/>
      <c r="D175" s="225" t="s">
        <v>165</v>
      </c>
      <c r="E175" s="40"/>
      <c r="F175" s="226" t="s">
        <v>248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165</v>
      </c>
      <c r="AU175" s="17" t="s">
        <v>81</v>
      </c>
    </row>
    <row r="176" s="13" customFormat="1">
      <c r="A176" s="13"/>
      <c r="B176" s="230"/>
      <c r="C176" s="231"/>
      <c r="D176" s="232" t="s">
        <v>167</v>
      </c>
      <c r="E176" s="233" t="s">
        <v>19</v>
      </c>
      <c r="F176" s="234" t="s">
        <v>1550</v>
      </c>
      <c r="G176" s="231"/>
      <c r="H176" s="233" t="s">
        <v>19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167</v>
      </c>
      <c r="AU176" s="240" t="s">
        <v>81</v>
      </c>
      <c r="AV176" s="13" t="s">
        <v>79</v>
      </c>
      <c r="AW176" s="13" t="s">
        <v>33</v>
      </c>
      <c r="AX176" s="13" t="s">
        <v>72</v>
      </c>
      <c r="AY176" s="240" t="s">
        <v>155</v>
      </c>
    </row>
    <row r="177" s="14" customFormat="1">
      <c r="A177" s="14"/>
      <c r="B177" s="241"/>
      <c r="C177" s="242"/>
      <c r="D177" s="232" t="s">
        <v>167</v>
      </c>
      <c r="E177" s="243" t="s">
        <v>19</v>
      </c>
      <c r="F177" s="244" t="s">
        <v>1551</v>
      </c>
      <c r="G177" s="242"/>
      <c r="H177" s="245">
        <v>49.5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167</v>
      </c>
      <c r="AU177" s="251" t="s">
        <v>81</v>
      </c>
      <c r="AV177" s="14" t="s">
        <v>81</v>
      </c>
      <c r="AW177" s="14" t="s">
        <v>33</v>
      </c>
      <c r="AX177" s="14" t="s">
        <v>79</v>
      </c>
      <c r="AY177" s="251" t="s">
        <v>155</v>
      </c>
    </row>
    <row r="178" s="2" customFormat="1" ht="24.15" customHeight="1">
      <c r="A178" s="38"/>
      <c r="B178" s="39"/>
      <c r="C178" s="212" t="s">
        <v>262</v>
      </c>
      <c r="D178" s="212" t="s">
        <v>158</v>
      </c>
      <c r="E178" s="213" t="s">
        <v>252</v>
      </c>
      <c r="F178" s="214" t="s">
        <v>253</v>
      </c>
      <c r="G178" s="215" t="s">
        <v>254</v>
      </c>
      <c r="H178" s="216">
        <v>100</v>
      </c>
      <c r="I178" s="217"/>
      <c r="J178" s="218">
        <f>ROUND(I178*H178,2)</f>
        <v>0</v>
      </c>
      <c r="K178" s="214" t="s">
        <v>162</v>
      </c>
      <c r="L178" s="44"/>
      <c r="M178" s="219" t="s">
        <v>19</v>
      </c>
      <c r="N178" s="220" t="s">
        <v>43</v>
      </c>
      <c r="O178" s="84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163</v>
      </c>
      <c r="AT178" s="223" t="s">
        <v>158</v>
      </c>
      <c r="AU178" s="223" t="s">
        <v>81</v>
      </c>
      <c r="AY178" s="17" t="s">
        <v>155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79</v>
      </c>
      <c r="BK178" s="224">
        <f>ROUND(I178*H178,2)</f>
        <v>0</v>
      </c>
      <c r="BL178" s="17" t="s">
        <v>163</v>
      </c>
      <c r="BM178" s="223" t="s">
        <v>1552</v>
      </c>
    </row>
    <row r="179" s="2" customFormat="1">
      <c r="A179" s="38"/>
      <c r="B179" s="39"/>
      <c r="C179" s="40"/>
      <c r="D179" s="225" t="s">
        <v>165</v>
      </c>
      <c r="E179" s="40"/>
      <c r="F179" s="226" t="s">
        <v>256</v>
      </c>
      <c r="G179" s="40"/>
      <c r="H179" s="40"/>
      <c r="I179" s="227"/>
      <c r="J179" s="40"/>
      <c r="K179" s="40"/>
      <c r="L179" s="44"/>
      <c r="M179" s="228"/>
      <c r="N179" s="229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165</v>
      </c>
      <c r="AU179" s="17" t="s">
        <v>81</v>
      </c>
    </row>
    <row r="180" s="2" customFormat="1">
      <c r="A180" s="38"/>
      <c r="B180" s="39"/>
      <c r="C180" s="40"/>
      <c r="D180" s="232" t="s">
        <v>185</v>
      </c>
      <c r="E180" s="40"/>
      <c r="F180" s="263" t="s">
        <v>257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185</v>
      </c>
      <c r="AU180" s="17" t="s">
        <v>81</v>
      </c>
    </row>
    <row r="181" s="12" customFormat="1" ht="22.8" customHeight="1">
      <c r="A181" s="12"/>
      <c r="B181" s="196"/>
      <c r="C181" s="197"/>
      <c r="D181" s="198" t="s">
        <v>71</v>
      </c>
      <c r="E181" s="210" t="s">
        <v>269</v>
      </c>
      <c r="F181" s="210" t="s">
        <v>270</v>
      </c>
      <c r="G181" s="197"/>
      <c r="H181" s="197"/>
      <c r="I181" s="200"/>
      <c r="J181" s="211">
        <f>BK181</f>
        <v>0</v>
      </c>
      <c r="K181" s="197"/>
      <c r="L181" s="202"/>
      <c r="M181" s="203"/>
      <c r="N181" s="204"/>
      <c r="O181" s="204"/>
      <c r="P181" s="205">
        <f>SUM(P182:P198)</f>
        <v>0</v>
      </c>
      <c r="Q181" s="204"/>
      <c r="R181" s="205">
        <f>SUM(R182:R198)</f>
        <v>0</v>
      </c>
      <c r="S181" s="204"/>
      <c r="T181" s="206">
        <f>SUM(T182:T198)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7" t="s">
        <v>79</v>
      </c>
      <c r="AT181" s="208" t="s">
        <v>71</v>
      </c>
      <c r="AU181" s="208" t="s">
        <v>79</v>
      </c>
      <c r="AY181" s="207" t="s">
        <v>155</v>
      </c>
      <c r="BK181" s="209">
        <f>SUM(BK182:BK198)</f>
        <v>0</v>
      </c>
    </row>
    <row r="182" s="2" customFormat="1" ht="44.25" customHeight="1">
      <c r="A182" s="38"/>
      <c r="B182" s="39"/>
      <c r="C182" s="212" t="s">
        <v>276</v>
      </c>
      <c r="D182" s="212" t="s">
        <v>158</v>
      </c>
      <c r="E182" s="213" t="s">
        <v>271</v>
      </c>
      <c r="F182" s="214" t="s">
        <v>272</v>
      </c>
      <c r="G182" s="215" t="s">
        <v>273</v>
      </c>
      <c r="H182" s="216">
        <v>55.024999999999999</v>
      </c>
      <c r="I182" s="217"/>
      <c r="J182" s="218">
        <f>ROUND(I182*H182,2)</f>
        <v>0</v>
      </c>
      <c r="K182" s="214" t="s">
        <v>162</v>
      </c>
      <c r="L182" s="44"/>
      <c r="M182" s="219" t="s">
        <v>19</v>
      </c>
      <c r="N182" s="220" t="s">
        <v>43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163</v>
      </c>
      <c r="AT182" s="223" t="s">
        <v>158</v>
      </c>
      <c r="AU182" s="223" t="s">
        <v>81</v>
      </c>
      <c r="AY182" s="17" t="s">
        <v>155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79</v>
      </c>
      <c r="BK182" s="224">
        <f>ROUND(I182*H182,2)</f>
        <v>0</v>
      </c>
      <c r="BL182" s="17" t="s">
        <v>163</v>
      </c>
      <c r="BM182" s="223" t="s">
        <v>1553</v>
      </c>
    </row>
    <row r="183" s="2" customFormat="1">
      <c r="A183" s="38"/>
      <c r="B183" s="39"/>
      <c r="C183" s="40"/>
      <c r="D183" s="225" t="s">
        <v>165</v>
      </c>
      <c r="E183" s="40"/>
      <c r="F183" s="226" t="s">
        <v>275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165</v>
      </c>
      <c r="AU183" s="17" t="s">
        <v>81</v>
      </c>
    </row>
    <row r="184" s="2" customFormat="1" ht="33" customHeight="1">
      <c r="A184" s="38"/>
      <c r="B184" s="39"/>
      <c r="C184" s="212" t="s">
        <v>281</v>
      </c>
      <c r="D184" s="212" t="s">
        <v>158</v>
      </c>
      <c r="E184" s="213" t="s">
        <v>277</v>
      </c>
      <c r="F184" s="214" t="s">
        <v>278</v>
      </c>
      <c r="G184" s="215" t="s">
        <v>273</v>
      </c>
      <c r="H184" s="216">
        <v>55.024999999999999</v>
      </c>
      <c r="I184" s="217"/>
      <c r="J184" s="218">
        <f>ROUND(I184*H184,2)</f>
        <v>0</v>
      </c>
      <c r="K184" s="214" t="s">
        <v>162</v>
      </c>
      <c r="L184" s="44"/>
      <c r="M184" s="219" t="s">
        <v>19</v>
      </c>
      <c r="N184" s="220" t="s">
        <v>43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163</v>
      </c>
      <c r="AT184" s="223" t="s">
        <v>158</v>
      </c>
      <c r="AU184" s="223" t="s">
        <v>81</v>
      </c>
      <c r="AY184" s="17" t="s">
        <v>155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79</v>
      </c>
      <c r="BK184" s="224">
        <f>ROUND(I184*H184,2)</f>
        <v>0</v>
      </c>
      <c r="BL184" s="17" t="s">
        <v>163</v>
      </c>
      <c r="BM184" s="223" t="s">
        <v>1554</v>
      </c>
    </row>
    <row r="185" s="2" customFormat="1">
      <c r="A185" s="38"/>
      <c r="B185" s="39"/>
      <c r="C185" s="40"/>
      <c r="D185" s="225" t="s">
        <v>165</v>
      </c>
      <c r="E185" s="40"/>
      <c r="F185" s="226" t="s">
        <v>280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165</v>
      </c>
      <c r="AU185" s="17" t="s">
        <v>81</v>
      </c>
    </row>
    <row r="186" s="2" customFormat="1" ht="44.25" customHeight="1">
      <c r="A186" s="38"/>
      <c r="B186" s="39"/>
      <c r="C186" s="212" t="s">
        <v>287</v>
      </c>
      <c r="D186" s="212" t="s">
        <v>158</v>
      </c>
      <c r="E186" s="213" t="s">
        <v>282</v>
      </c>
      <c r="F186" s="214" t="s">
        <v>283</v>
      </c>
      <c r="G186" s="215" t="s">
        <v>273</v>
      </c>
      <c r="H186" s="216">
        <v>1045.4749999999999</v>
      </c>
      <c r="I186" s="217"/>
      <c r="J186" s="218">
        <f>ROUND(I186*H186,2)</f>
        <v>0</v>
      </c>
      <c r="K186" s="214" t="s">
        <v>162</v>
      </c>
      <c r="L186" s="44"/>
      <c r="M186" s="219" t="s">
        <v>19</v>
      </c>
      <c r="N186" s="220" t="s">
        <v>43</v>
      </c>
      <c r="O186" s="84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163</v>
      </c>
      <c r="AT186" s="223" t="s">
        <v>158</v>
      </c>
      <c r="AU186" s="223" t="s">
        <v>81</v>
      </c>
      <c r="AY186" s="17" t="s">
        <v>155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79</v>
      </c>
      <c r="BK186" s="224">
        <f>ROUND(I186*H186,2)</f>
        <v>0</v>
      </c>
      <c r="BL186" s="17" t="s">
        <v>163</v>
      </c>
      <c r="BM186" s="223" t="s">
        <v>1555</v>
      </c>
    </row>
    <row r="187" s="2" customFormat="1">
      <c r="A187" s="38"/>
      <c r="B187" s="39"/>
      <c r="C187" s="40"/>
      <c r="D187" s="225" t="s">
        <v>165</v>
      </c>
      <c r="E187" s="40"/>
      <c r="F187" s="226" t="s">
        <v>285</v>
      </c>
      <c r="G187" s="40"/>
      <c r="H187" s="40"/>
      <c r="I187" s="227"/>
      <c r="J187" s="40"/>
      <c r="K187" s="40"/>
      <c r="L187" s="44"/>
      <c r="M187" s="228"/>
      <c r="N187" s="229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165</v>
      </c>
      <c r="AU187" s="17" t="s">
        <v>81</v>
      </c>
    </row>
    <row r="188" s="14" customFormat="1">
      <c r="A188" s="14"/>
      <c r="B188" s="241"/>
      <c r="C188" s="242"/>
      <c r="D188" s="232" t="s">
        <v>167</v>
      </c>
      <c r="E188" s="242"/>
      <c r="F188" s="244" t="s">
        <v>1556</v>
      </c>
      <c r="G188" s="242"/>
      <c r="H188" s="245">
        <v>1045.4749999999999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167</v>
      </c>
      <c r="AU188" s="251" t="s">
        <v>81</v>
      </c>
      <c r="AV188" s="14" t="s">
        <v>81</v>
      </c>
      <c r="AW188" s="14" t="s">
        <v>4</v>
      </c>
      <c r="AX188" s="14" t="s">
        <v>79</v>
      </c>
      <c r="AY188" s="251" t="s">
        <v>155</v>
      </c>
    </row>
    <row r="189" s="2" customFormat="1" ht="44.25" customHeight="1">
      <c r="A189" s="38"/>
      <c r="B189" s="39"/>
      <c r="C189" s="212" t="s">
        <v>292</v>
      </c>
      <c r="D189" s="212" t="s">
        <v>158</v>
      </c>
      <c r="E189" s="213" t="s">
        <v>288</v>
      </c>
      <c r="F189" s="214" t="s">
        <v>289</v>
      </c>
      <c r="G189" s="215" t="s">
        <v>273</v>
      </c>
      <c r="H189" s="216">
        <v>55.024999999999999</v>
      </c>
      <c r="I189" s="217"/>
      <c r="J189" s="218">
        <f>ROUND(I189*H189,2)</f>
        <v>0</v>
      </c>
      <c r="K189" s="214" t="s">
        <v>162</v>
      </c>
      <c r="L189" s="44"/>
      <c r="M189" s="219" t="s">
        <v>19</v>
      </c>
      <c r="N189" s="220" t="s">
        <v>43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163</v>
      </c>
      <c r="AT189" s="223" t="s">
        <v>158</v>
      </c>
      <c r="AU189" s="223" t="s">
        <v>81</v>
      </c>
      <c r="AY189" s="17" t="s">
        <v>155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79</v>
      </c>
      <c r="BK189" s="224">
        <f>ROUND(I189*H189,2)</f>
        <v>0</v>
      </c>
      <c r="BL189" s="17" t="s">
        <v>163</v>
      </c>
      <c r="BM189" s="223" t="s">
        <v>1557</v>
      </c>
    </row>
    <row r="190" s="2" customFormat="1">
      <c r="A190" s="38"/>
      <c r="B190" s="39"/>
      <c r="C190" s="40"/>
      <c r="D190" s="225" t="s">
        <v>165</v>
      </c>
      <c r="E190" s="40"/>
      <c r="F190" s="226" t="s">
        <v>291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165</v>
      </c>
      <c r="AU190" s="17" t="s">
        <v>81</v>
      </c>
    </row>
    <row r="191" s="2" customFormat="1" ht="44.25" customHeight="1">
      <c r="A191" s="38"/>
      <c r="B191" s="39"/>
      <c r="C191" s="212" t="s">
        <v>7</v>
      </c>
      <c r="D191" s="212" t="s">
        <v>158</v>
      </c>
      <c r="E191" s="213" t="s">
        <v>293</v>
      </c>
      <c r="F191" s="214" t="s">
        <v>294</v>
      </c>
      <c r="G191" s="215" t="s">
        <v>273</v>
      </c>
      <c r="H191" s="216">
        <v>5.1890000000000001</v>
      </c>
      <c r="I191" s="217"/>
      <c r="J191" s="218">
        <f>ROUND(I191*H191,2)</f>
        <v>0</v>
      </c>
      <c r="K191" s="214" t="s">
        <v>162</v>
      </c>
      <c r="L191" s="44"/>
      <c r="M191" s="219" t="s">
        <v>19</v>
      </c>
      <c r="N191" s="220" t="s">
        <v>43</v>
      </c>
      <c r="O191" s="84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163</v>
      </c>
      <c r="AT191" s="223" t="s">
        <v>158</v>
      </c>
      <c r="AU191" s="223" t="s">
        <v>81</v>
      </c>
      <c r="AY191" s="17" t="s">
        <v>155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79</v>
      </c>
      <c r="BK191" s="224">
        <f>ROUND(I191*H191,2)</f>
        <v>0</v>
      </c>
      <c r="BL191" s="17" t="s">
        <v>163</v>
      </c>
      <c r="BM191" s="223" t="s">
        <v>1558</v>
      </c>
    </row>
    <row r="192" s="2" customFormat="1">
      <c r="A192" s="38"/>
      <c r="B192" s="39"/>
      <c r="C192" s="40"/>
      <c r="D192" s="225" t="s">
        <v>165</v>
      </c>
      <c r="E192" s="40"/>
      <c r="F192" s="226" t="s">
        <v>296</v>
      </c>
      <c r="G192" s="40"/>
      <c r="H192" s="40"/>
      <c r="I192" s="227"/>
      <c r="J192" s="40"/>
      <c r="K192" s="40"/>
      <c r="L192" s="44"/>
      <c r="M192" s="228"/>
      <c r="N192" s="229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165</v>
      </c>
      <c r="AU192" s="17" t="s">
        <v>81</v>
      </c>
    </row>
    <row r="193" s="14" customFormat="1">
      <c r="A193" s="14"/>
      <c r="B193" s="241"/>
      <c r="C193" s="242"/>
      <c r="D193" s="232" t="s">
        <v>167</v>
      </c>
      <c r="E193" s="243" t="s">
        <v>19</v>
      </c>
      <c r="F193" s="244" t="s">
        <v>1559</v>
      </c>
      <c r="G193" s="242"/>
      <c r="H193" s="245">
        <v>5.1890000000000001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167</v>
      </c>
      <c r="AU193" s="251" t="s">
        <v>81</v>
      </c>
      <c r="AV193" s="14" t="s">
        <v>81</v>
      </c>
      <c r="AW193" s="14" t="s">
        <v>33</v>
      </c>
      <c r="AX193" s="14" t="s">
        <v>79</v>
      </c>
      <c r="AY193" s="251" t="s">
        <v>155</v>
      </c>
    </row>
    <row r="194" s="2" customFormat="1" ht="49.05" customHeight="1">
      <c r="A194" s="38"/>
      <c r="B194" s="39"/>
      <c r="C194" s="212" t="s">
        <v>303</v>
      </c>
      <c r="D194" s="212" t="s">
        <v>158</v>
      </c>
      <c r="E194" s="213" t="s">
        <v>298</v>
      </c>
      <c r="F194" s="214" t="s">
        <v>299</v>
      </c>
      <c r="G194" s="215" t="s">
        <v>273</v>
      </c>
      <c r="H194" s="216">
        <v>49.835999999999999</v>
      </c>
      <c r="I194" s="217"/>
      <c r="J194" s="218">
        <f>ROUND(I194*H194,2)</f>
        <v>0</v>
      </c>
      <c r="K194" s="214" t="s">
        <v>162</v>
      </c>
      <c r="L194" s="44"/>
      <c r="M194" s="219" t="s">
        <v>19</v>
      </c>
      <c r="N194" s="220" t="s">
        <v>43</v>
      </c>
      <c r="O194" s="84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163</v>
      </c>
      <c r="AT194" s="223" t="s">
        <v>158</v>
      </c>
      <c r="AU194" s="223" t="s">
        <v>81</v>
      </c>
      <c r="AY194" s="17" t="s">
        <v>155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79</v>
      </c>
      <c r="BK194" s="224">
        <f>ROUND(I194*H194,2)</f>
        <v>0</v>
      </c>
      <c r="BL194" s="17" t="s">
        <v>163</v>
      </c>
      <c r="BM194" s="223" t="s">
        <v>1560</v>
      </c>
    </row>
    <row r="195" s="2" customFormat="1">
      <c r="A195" s="38"/>
      <c r="B195" s="39"/>
      <c r="C195" s="40"/>
      <c r="D195" s="225" t="s">
        <v>165</v>
      </c>
      <c r="E195" s="40"/>
      <c r="F195" s="226" t="s">
        <v>301</v>
      </c>
      <c r="G195" s="40"/>
      <c r="H195" s="40"/>
      <c r="I195" s="227"/>
      <c r="J195" s="40"/>
      <c r="K195" s="40"/>
      <c r="L195" s="44"/>
      <c r="M195" s="228"/>
      <c r="N195" s="229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165</v>
      </c>
      <c r="AU195" s="17" t="s">
        <v>81</v>
      </c>
    </row>
    <row r="196" s="14" customFormat="1">
      <c r="A196" s="14"/>
      <c r="B196" s="241"/>
      <c r="C196" s="242"/>
      <c r="D196" s="232" t="s">
        <v>167</v>
      </c>
      <c r="E196" s="243" t="s">
        <v>19</v>
      </c>
      <c r="F196" s="244" t="s">
        <v>1561</v>
      </c>
      <c r="G196" s="242"/>
      <c r="H196" s="245">
        <v>49.835999999999999</v>
      </c>
      <c r="I196" s="246"/>
      <c r="J196" s="242"/>
      <c r="K196" s="242"/>
      <c r="L196" s="247"/>
      <c r="M196" s="248"/>
      <c r="N196" s="249"/>
      <c r="O196" s="249"/>
      <c r="P196" s="249"/>
      <c r="Q196" s="249"/>
      <c r="R196" s="249"/>
      <c r="S196" s="249"/>
      <c r="T196" s="25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1" t="s">
        <v>167</v>
      </c>
      <c r="AU196" s="251" t="s">
        <v>81</v>
      </c>
      <c r="AV196" s="14" t="s">
        <v>81</v>
      </c>
      <c r="AW196" s="14" t="s">
        <v>33</v>
      </c>
      <c r="AX196" s="14" t="s">
        <v>79</v>
      </c>
      <c r="AY196" s="251" t="s">
        <v>155</v>
      </c>
    </row>
    <row r="197" s="2" customFormat="1" ht="24.15" customHeight="1">
      <c r="A197" s="38"/>
      <c r="B197" s="39"/>
      <c r="C197" s="212" t="s">
        <v>310</v>
      </c>
      <c r="D197" s="212" t="s">
        <v>158</v>
      </c>
      <c r="E197" s="213" t="s">
        <v>304</v>
      </c>
      <c r="F197" s="214" t="s">
        <v>305</v>
      </c>
      <c r="G197" s="215" t="s">
        <v>273</v>
      </c>
      <c r="H197" s="216">
        <v>55.024999999999999</v>
      </c>
      <c r="I197" s="217"/>
      <c r="J197" s="218">
        <f>ROUND(I197*H197,2)</f>
        <v>0</v>
      </c>
      <c r="K197" s="214" t="s">
        <v>162</v>
      </c>
      <c r="L197" s="44"/>
      <c r="M197" s="219" t="s">
        <v>19</v>
      </c>
      <c r="N197" s="220" t="s">
        <v>43</v>
      </c>
      <c r="O197" s="84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163</v>
      </c>
      <c r="AT197" s="223" t="s">
        <v>158</v>
      </c>
      <c r="AU197" s="223" t="s">
        <v>81</v>
      </c>
      <c r="AY197" s="17" t="s">
        <v>155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79</v>
      </c>
      <c r="BK197" s="224">
        <f>ROUND(I197*H197,2)</f>
        <v>0</v>
      </c>
      <c r="BL197" s="17" t="s">
        <v>163</v>
      </c>
      <c r="BM197" s="223" t="s">
        <v>1562</v>
      </c>
    </row>
    <row r="198" s="2" customFormat="1">
      <c r="A198" s="38"/>
      <c r="B198" s="39"/>
      <c r="C198" s="40"/>
      <c r="D198" s="225" t="s">
        <v>165</v>
      </c>
      <c r="E198" s="40"/>
      <c r="F198" s="226" t="s">
        <v>307</v>
      </c>
      <c r="G198" s="40"/>
      <c r="H198" s="40"/>
      <c r="I198" s="227"/>
      <c r="J198" s="40"/>
      <c r="K198" s="40"/>
      <c r="L198" s="44"/>
      <c r="M198" s="228"/>
      <c r="N198" s="229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165</v>
      </c>
      <c r="AU198" s="17" t="s">
        <v>81</v>
      </c>
    </row>
    <row r="199" s="12" customFormat="1" ht="22.8" customHeight="1">
      <c r="A199" s="12"/>
      <c r="B199" s="196"/>
      <c r="C199" s="197"/>
      <c r="D199" s="198" t="s">
        <v>71</v>
      </c>
      <c r="E199" s="210" t="s">
        <v>308</v>
      </c>
      <c r="F199" s="210" t="s">
        <v>309</v>
      </c>
      <c r="G199" s="197"/>
      <c r="H199" s="197"/>
      <c r="I199" s="200"/>
      <c r="J199" s="211">
        <f>BK199</f>
        <v>0</v>
      </c>
      <c r="K199" s="197"/>
      <c r="L199" s="202"/>
      <c r="M199" s="203"/>
      <c r="N199" s="204"/>
      <c r="O199" s="204"/>
      <c r="P199" s="205">
        <f>SUM(P200:P201)</f>
        <v>0</v>
      </c>
      <c r="Q199" s="204"/>
      <c r="R199" s="205">
        <f>SUM(R200:R201)</f>
        <v>0</v>
      </c>
      <c r="S199" s="204"/>
      <c r="T199" s="206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79</v>
      </c>
      <c r="AT199" s="208" t="s">
        <v>71</v>
      </c>
      <c r="AU199" s="208" t="s">
        <v>79</v>
      </c>
      <c r="AY199" s="207" t="s">
        <v>155</v>
      </c>
      <c r="BK199" s="209">
        <f>SUM(BK200:BK201)</f>
        <v>0</v>
      </c>
    </row>
    <row r="200" s="2" customFormat="1" ht="66.75" customHeight="1">
      <c r="A200" s="38"/>
      <c r="B200" s="39"/>
      <c r="C200" s="212" t="s">
        <v>319</v>
      </c>
      <c r="D200" s="212" t="s">
        <v>158</v>
      </c>
      <c r="E200" s="213" t="s">
        <v>311</v>
      </c>
      <c r="F200" s="214" t="s">
        <v>312</v>
      </c>
      <c r="G200" s="215" t="s">
        <v>273</v>
      </c>
      <c r="H200" s="216">
        <v>36.805999999999997</v>
      </c>
      <c r="I200" s="217"/>
      <c r="J200" s="218">
        <f>ROUND(I200*H200,2)</f>
        <v>0</v>
      </c>
      <c r="K200" s="214" t="s">
        <v>162</v>
      </c>
      <c r="L200" s="44"/>
      <c r="M200" s="219" t="s">
        <v>19</v>
      </c>
      <c r="N200" s="220" t="s">
        <v>43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163</v>
      </c>
      <c r="AT200" s="223" t="s">
        <v>158</v>
      </c>
      <c r="AU200" s="223" t="s">
        <v>81</v>
      </c>
      <c r="AY200" s="17" t="s">
        <v>155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79</v>
      </c>
      <c r="BK200" s="224">
        <f>ROUND(I200*H200,2)</f>
        <v>0</v>
      </c>
      <c r="BL200" s="17" t="s">
        <v>163</v>
      </c>
      <c r="BM200" s="223" t="s">
        <v>1563</v>
      </c>
    </row>
    <row r="201" s="2" customFormat="1">
      <c r="A201" s="38"/>
      <c r="B201" s="39"/>
      <c r="C201" s="40"/>
      <c r="D201" s="225" t="s">
        <v>165</v>
      </c>
      <c r="E201" s="40"/>
      <c r="F201" s="226" t="s">
        <v>314</v>
      </c>
      <c r="G201" s="40"/>
      <c r="H201" s="40"/>
      <c r="I201" s="227"/>
      <c r="J201" s="40"/>
      <c r="K201" s="40"/>
      <c r="L201" s="44"/>
      <c r="M201" s="228"/>
      <c r="N201" s="229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165</v>
      </c>
      <c r="AU201" s="17" t="s">
        <v>81</v>
      </c>
    </row>
    <row r="202" s="12" customFormat="1" ht="25.92" customHeight="1">
      <c r="A202" s="12"/>
      <c r="B202" s="196"/>
      <c r="C202" s="197"/>
      <c r="D202" s="198" t="s">
        <v>71</v>
      </c>
      <c r="E202" s="199" t="s">
        <v>315</v>
      </c>
      <c r="F202" s="199" t="s">
        <v>316</v>
      </c>
      <c r="G202" s="197"/>
      <c r="H202" s="197"/>
      <c r="I202" s="200"/>
      <c r="J202" s="201">
        <f>BK202</f>
        <v>0</v>
      </c>
      <c r="K202" s="197"/>
      <c r="L202" s="202"/>
      <c r="M202" s="203"/>
      <c r="N202" s="204"/>
      <c r="O202" s="204"/>
      <c r="P202" s="205">
        <f>P203+P210+P218+P250+P290+P299</f>
        <v>0</v>
      </c>
      <c r="Q202" s="204"/>
      <c r="R202" s="205">
        <f>R203+R210+R218+R250+R290+R299</f>
        <v>41.604475649999998</v>
      </c>
      <c r="S202" s="204"/>
      <c r="T202" s="206">
        <f>T203+T210+T218+T250+T290+T299</f>
        <v>22.188996939999999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7" t="s">
        <v>81</v>
      </c>
      <c r="AT202" s="208" t="s">
        <v>71</v>
      </c>
      <c r="AU202" s="208" t="s">
        <v>72</v>
      </c>
      <c r="AY202" s="207" t="s">
        <v>155</v>
      </c>
      <c r="BK202" s="209">
        <f>BK203+BK210+BK218+BK250+BK290+BK299</f>
        <v>0</v>
      </c>
    </row>
    <row r="203" s="12" customFormat="1" ht="22.8" customHeight="1">
      <c r="A203" s="12"/>
      <c r="B203" s="196"/>
      <c r="C203" s="197"/>
      <c r="D203" s="198" t="s">
        <v>71</v>
      </c>
      <c r="E203" s="210" t="s">
        <v>390</v>
      </c>
      <c r="F203" s="210" t="s">
        <v>391</v>
      </c>
      <c r="G203" s="197"/>
      <c r="H203" s="197"/>
      <c r="I203" s="200"/>
      <c r="J203" s="211">
        <f>BK203</f>
        <v>0</v>
      </c>
      <c r="K203" s="197"/>
      <c r="L203" s="202"/>
      <c r="M203" s="203"/>
      <c r="N203" s="204"/>
      <c r="O203" s="204"/>
      <c r="P203" s="205">
        <f>SUM(P204:P209)</f>
        <v>0</v>
      </c>
      <c r="Q203" s="204"/>
      <c r="R203" s="205">
        <f>SUM(R204:R209)</f>
        <v>0</v>
      </c>
      <c r="S203" s="204"/>
      <c r="T203" s="206">
        <f>SUM(T204:T209)</f>
        <v>3.5250978999999996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7" t="s">
        <v>81</v>
      </c>
      <c r="AT203" s="208" t="s">
        <v>71</v>
      </c>
      <c r="AU203" s="208" t="s">
        <v>79</v>
      </c>
      <c r="AY203" s="207" t="s">
        <v>155</v>
      </c>
      <c r="BK203" s="209">
        <f>SUM(BK204:BK209)</f>
        <v>0</v>
      </c>
    </row>
    <row r="204" s="2" customFormat="1" ht="21.75" customHeight="1">
      <c r="A204" s="38"/>
      <c r="B204" s="39"/>
      <c r="C204" s="212" t="s">
        <v>325</v>
      </c>
      <c r="D204" s="212" t="s">
        <v>158</v>
      </c>
      <c r="E204" s="213" t="s">
        <v>393</v>
      </c>
      <c r="F204" s="214" t="s">
        <v>394</v>
      </c>
      <c r="G204" s="215" t="s">
        <v>161</v>
      </c>
      <c r="H204" s="216">
        <v>143.006</v>
      </c>
      <c r="I204" s="217"/>
      <c r="J204" s="218">
        <f>ROUND(I204*H204,2)</f>
        <v>0</v>
      </c>
      <c r="K204" s="214" t="s">
        <v>162</v>
      </c>
      <c r="L204" s="44"/>
      <c r="M204" s="219" t="s">
        <v>19</v>
      </c>
      <c r="N204" s="220" t="s">
        <v>43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0.024649999999999998</v>
      </c>
      <c r="T204" s="222">
        <f>S204*H204</f>
        <v>3.5250978999999996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262</v>
      </c>
      <c r="AT204" s="223" t="s">
        <v>158</v>
      </c>
      <c r="AU204" s="223" t="s">
        <v>81</v>
      </c>
      <c r="AY204" s="17" t="s">
        <v>155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79</v>
      </c>
      <c r="BK204" s="224">
        <f>ROUND(I204*H204,2)</f>
        <v>0</v>
      </c>
      <c r="BL204" s="17" t="s">
        <v>262</v>
      </c>
      <c r="BM204" s="223" t="s">
        <v>1564</v>
      </c>
    </row>
    <row r="205" s="2" customFormat="1">
      <c r="A205" s="38"/>
      <c r="B205" s="39"/>
      <c r="C205" s="40"/>
      <c r="D205" s="225" t="s">
        <v>165</v>
      </c>
      <c r="E205" s="40"/>
      <c r="F205" s="226" t="s">
        <v>396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165</v>
      </c>
      <c r="AU205" s="17" t="s">
        <v>81</v>
      </c>
    </row>
    <row r="206" s="13" customFormat="1">
      <c r="A206" s="13"/>
      <c r="B206" s="230"/>
      <c r="C206" s="231"/>
      <c r="D206" s="232" t="s">
        <v>167</v>
      </c>
      <c r="E206" s="233" t="s">
        <v>19</v>
      </c>
      <c r="F206" s="234" t="s">
        <v>1565</v>
      </c>
      <c r="G206" s="231"/>
      <c r="H206" s="233" t="s">
        <v>19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167</v>
      </c>
      <c r="AU206" s="240" t="s">
        <v>81</v>
      </c>
      <c r="AV206" s="13" t="s">
        <v>79</v>
      </c>
      <c r="AW206" s="13" t="s">
        <v>33</v>
      </c>
      <c r="AX206" s="13" t="s">
        <v>72</v>
      </c>
      <c r="AY206" s="240" t="s">
        <v>155</v>
      </c>
    </row>
    <row r="207" s="14" customFormat="1">
      <c r="A207" s="14"/>
      <c r="B207" s="241"/>
      <c r="C207" s="242"/>
      <c r="D207" s="232" t="s">
        <v>167</v>
      </c>
      <c r="E207" s="243" t="s">
        <v>19</v>
      </c>
      <c r="F207" s="244" t="s">
        <v>1566</v>
      </c>
      <c r="G207" s="242"/>
      <c r="H207" s="245">
        <v>143.006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167</v>
      </c>
      <c r="AU207" s="251" t="s">
        <v>81</v>
      </c>
      <c r="AV207" s="14" t="s">
        <v>81</v>
      </c>
      <c r="AW207" s="14" t="s">
        <v>33</v>
      </c>
      <c r="AX207" s="14" t="s">
        <v>79</v>
      </c>
      <c r="AY207" s="251" t="s">
        <v>155</v>
      </c>
    </row>
    <row r="208" s="2" customFormat="1" ht="55.5" customHeight="1">
      <c r="A208" s="38"/>
      <c r="B208" s="39"/>
      <c r="C208" s="212" t="s">
        <v>330</v>
      </c>
      <c r="D208" s="212" t="s">
        <v>158</v>
      </c>
      <c r="E208" s="213" t="s">
        <v>453</v>
      </c>
      <c r="F208" s="214" t="s">
        <v>454</v>
      </c>
      <c r="G208" s="215" t="s">
        <v>340</v>
      </c>
      <c r="H208" s="274"/>
      <c r="I208" s="217"/>
      <c r="J208" s="218">
        <f>ROUND(I208*H208,2)</f>
        <v>0</v>
      </c>
      <c r="K208" s="214" t="s">
        <v>162</v>
      </c>
      <c r="L208" s="44"/>
      <c r="M208" s="219" t="s">
        <v>19</v>
      </c>
      <c r="N208" s="220" t="s">
        <v>43</v>
      </c>
      <c r="O208" s="84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262</v>
      </c>
      <c r="AT208" s="223" t="s">
        <v>158</v>
      </c>
      <c r="AU208" s="223" t="s">
        <v>81</v>
      </c>
      <c r="AY208" s="17" t="s">
        <v>155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79</v>
      </c>
      <c r="BK208" s="224">
        <f>ROUND(I208*H208,2)</f>
        <v>0</v>
      </c>
      <c r="BL208" s="17" t="s">
        <v>262</v>
      </c>
      <c r="BM208" s="223" t="s">
        <v>1567</v>
      </c>
    </row>
    <row r="209" s="2" customFormat="1">
      <c r="A209" s="38"/>
      <c r="B209" s="39"/>
      <c r="C209" s="40"/>
      <c r="D209" s="225" t="s">
        <v>165</v>
      </c>
      <c r="E209" s="40"/>
      <c r="F209" s="226" t="s">
        <v>456</v>
      </c>
      <c r="G209" s="40"/>
      <c r="H209" s="40"/>
      <c r="I209" s="227"/>
      <c r="J209" s="40"/>
      <c r="K209" s="40"/>
      <c r="L209" s="44"/>
      <c r="M209" s="228"/>
      <c r="N209" s="229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165</v>
      </c>
      <c r="AU209" s="17" t="s">
        <v>81</v>
      </c>
    </row>
    <row r="210" s="12" customFormat="1" ht="22.8" customHeight="1">
      <c r="A210" s="12"/>
      <c r="B210" s="196"/>
      <c r="C210" s="197"/>
      <c r="D210" s="198" t="s">
        <v>71</v>
      </c>
      <c r="E210" s="210" t="s">
        <v>457</v>
      </c>
      <c r="F210" s="210" t="s">
        <v>458</v>
      </c>
      <c r="G210" s="197"/>
      <c r="H210" s="197"/>
      <c r="I210" s="200"/>
      <c r="J210" s="211">
        <f>BK210</f>
        <v>0</v>
      </c>
      <c r="K210" s="197"/>
      <c r="L210" s="202"/>
      <c r="M210" s="203"/>
      <c r="N210" s="204"/>
      <c r="O210" s="204"/>
      <c r="P210" s="205">
        <f>SUM(P211:P217)</f>
        <v>0</v>
      </c>
      <c r="Q210" s="204"/>
      <c r="R210" s="205">
        <f>SUM(R211:R217)</f>
        <v>0.1371744</v>
      </c>
      <c r="S210" s="204"/>
      <c r="T210" s="206">
        <f>SUM(T211:T217)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7" t="s">
        <v>81</v>
      </c>
      <c r="AT210" s="208" t="s">
        <v>71</v>
      </c>
      <c r="AU210" s="208" t="s">
        <v>79</v>
      </c>
      <c r="AY210" s="207" t="s">
        <v>155</v>
      </c>
      <c r="BK210" s="209">
        <f>SUM(BK211:BK217)</f>
        <v>0</v>
      </c>
    </row>
    <row r="211" s="2" customFormat="1" ht="37.8" customHeight="1">
      <c r="A211" s="38"/>
      <c r="B211" s="39"/>
      <c r="C211" s="212" t="s">
        <v>337</v>
      </c>
      <c r="D211" s="212" t="s">
        <v>158</v>
      </c>
      <c r="E211" s="213" t="s">
        <v>482</v>
      </c>
      <c r="F211" s="214" t="s">
        <v>483</v>
      </c>
      <c r="G211" s="215" t="s">
        <v>161</v>
      </c>
      <c r="H211" s="216">
        <v>21.120000000000001</v>
      </c>
      <c r="I211" s="217"/>
      <c r="J211" s="218">
        <f>ROUND(I211*H211,2)</f>
        <v>0</v>
      </c>
      <c r="K211" s="214" t="s">
        <v>162</v>
      </c>
      <c r="L211" s="44"/>
      <c r="M211" s="219" t="s">
        <v>19</v>
      </c>
      <c r="N211" s="220" t="s">
        <v>43</v>
      </c>
      <c r="O211" s="84"/>
      <c r="P211" s="221">
        <f>O211*H211</f>
        <v>0</v>
      </c>
      <c r="Q211" s="221">
        <v>0.00012</v>
      </c>
      <c r="R211" s="221">
        <f>Q211*H211</f>
        <v>0.0025344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262</v>
      </c>
      <c r="AT211" s="223" t="s">
        <v>158</v>
      </c>
      <c r="AU211" s="223" t="s">
        <v>81</v>
      </c>
      <c r="AY211" s="17" t="s">
        <v>155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79</v>
      </c>
      <c r="BK211" s="224">
        <f>ROUND(I211*H211,2)</f>
        <v>0</v>
      </c>
      <c r="BL211" s="17" t="s">
        <v>262</v>
      </c>
      <c r="BM211" s="223" t="s">
        <v>1568</v>
      </c>
    </row>
    <row r="212" s="2" customFormat="1">
      <c r="A212" s="38"/>
      <c r="B212" s="39"/>
      <c r="C212" s="40"/>
      <c r="D212" s="225" t="s">
        <v>165</v>
      </c>
      <c r="E212" s="40"/>
      <c r="F212" s="226" t="s">
        <v>485</v>
      </c>
      <c r="G212" s="40"/>
      <c r="H212" s="40"/>
      <c r="I212" s="227"/>
      <c r="J212" s="40"/>
      <c r="K212" s="40"/>
      <c r="L212" s="44"/>
      <c r="M212" s="228"/>
      <c r="N212" s="229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165</v>
      </c>
      <c r="AU212" s="17" t="s">
        <v>81</v>
      </c>
    </row>
    <row r="213" s="14" customFormat="1">
      <c r="A213" s="14"/>
      <c r="B213" s="241"/>
      <c r="C213" s="242"/>
      <c r="D213" s="232" t="s">
        <v>167</v>
      </c>
      <c r="E213" s="243" t="s">
        <v>19</v>
      </c>
      <c r="F213" s="244" t="s">
        <v>1569</v>
      </c>
      <c r="G213" s="242"/>
      <c r="H213" s="245">
        <v>21.120000000000001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167</v>
      </c>
      <c r="AU213" s="251" t="s">
        <v>81</v>
      </c>
      <c r="AV213" s="14" t="s">
        <v>81</v>
      </c>
      <c r="AW213" s="14" t="s">
        <v>33</v>
      </c>
      <c r="AX213" s="14" t="s">
        <v>79</v>
      </c>
      <c r="AY213" s="251" t="s">
        <v>155</v>
      </c>
    </row>
    <row r="214" s="2" customFormat="1" ht="16.5" customHeight="1">
      <c r="A214" s="38"/>
      <c r="B214" s="39"/>
      <c r="C214" s="264" t="s">
        <v>345</v>
      </c>
      <c r="D214" s="264" t="s">
        <v>331</v>
      </c>
      <c r="E214" s="265" t="s">
        <v>489</v>
      </c>
      <c r="F214" s="266" t="s">
        <v>490</v>
      </c>
      <c r="G214" s="267" t="s">
        <v>378</v>
      </c>
      <c r="H214" s="268">
        <v>132</v>
      </c>
      <c r="I214" s="269"/>
      <c r="J214" s="270">
        <f>ROUND(I214*H214,2)</f>
        <v>0</v>
      </c>
      <c r="K214" s="266" t="s">
        <v>162</v>
      </c>
      <c r="L214" s="271"/>
      <c r="M214" s="272" t="s">
        <v>19</v>
      </c>
      <c r="N214" s="273" t="s">
        <v>43</v>
      </c>
      <c r="O214" s="84"/>
      <c r="P214" s="221">
        <f>O214*H214</f>
        <v>0</v>
      </c>
      <c r="Q214" s="221">
        <v>0.0010200000000000001</v>
      </c>
      <c r="R214" s="221">
        <f>Q214*H214</f>
        <v>0.13464000000000001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334</v>
      </c>
      <c r="AT214" s="223" t="s">
        <v>331</v>
      </c>
      <c r="AU214" s="223" t="s">
        <v>81</v>
      </c>
      <c r="AY214" s="17" t="s">
        <v>155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79</v>
      </c>
      <c r="BK214" s="224">
        <f>ROUND(I214*H214,2)</f>
        <v>0</v>
      </c>
      <c r="BL214" s="17" t="s">
        <v>262</v>
      </c>
      <c r="BM214" s="223" t="s">
        <v>1570</v>
      </c>
    </row>
    <row r="215" s="14" customFormat="1">
      <c r="A215" s="14"/>
      <c r="B215" s="241"/>
      <c r="C215" s="242"/>
      <c r="D215" s="232" t="s">
        <v>167</v>
      </c>
      <c r="E215" s="243" t="s">
        <v>19</v>
      </c>
      <c r="F215" s="244" t="s">
        <v>1571</v>
      </c>
      <c r="G215" s="242"/>
      <c r="H215" s="245">
        <v>132</v>
      </c>
      <c r="I215" s="246"/>
      <c r="J215" s="242"/>
      <c r="K215" s="242"/>
      <c r="L215" s="247"/>
      <c r="M215" s="248"/>
      <c r="N215" s="249"/>
      <c r="O215" s="249"/>
      <c r="P215" s="249"/>
      <c r="Q215" s="249"/>
      <c r="R215" s="249"/>
      <c r="S215" s="249"/>
      <c r="T215" s="25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1" t="s">
        <v>167</v>
      </c>
      <c r="AU215" s="251" t="s">
        <v>81</v>
      </c>
      <c r="AV215" s="14" t="s">
        <v>81</v>
      </c>
      <c r="AW215" s="14" t="s">
        <v>33</v>
      </c>
      <c r="AX215" s="14" t="s">
        <v>79</v>
      </c>
      <c r="AY215" s="251" t="s">
        <v>155</v>
      </c>
    </row>
    <row r="216" s="2" customFormat="1" ht="55.5" customHeight="1">
      <c r="A216" s="38"/>
      <c r="B216" s="39"/>
      <c r="C216" s="212" t="s">
        <v>352</v>
      </c>
      <c r="D216" s="212" t="s">
        <v>158</v>
      </c>
      <c r="E216" s="213" t="s">
        <v>494</v>
      </c>
      <c r="F216" s="214" t="s">
        <v>495</v>
      </c>
      <c r="G216" s="215" t="s">
        <v>340</v>
      </c>
      <c r="H216" s="274"/>
      <c r="I216" s="217"/>
      <c r="J216" s="218">
        <f>ROUND(I216*H216,2)</f>
        <v>0</v>
      </c>
      <c r="K216" s="214" t="s">
        <v>162</v>
      </c>
      <c r="L216" s="44"/>
      <c r="M216" s="219" t="s">
        <v>19</v>
      </c>
      <c r="N216" s="220" t="s">
        <v>43</v>
      </c>
      <c r="O216" s="84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262</v>
      </c>
      <c r="AT216" s="223" t="s">
        <v>158</v>
      </c>
      <c r="AU216" s="223" t="s">
        <v>81</v>
      </c>
      <c r="AY216" s="17" t="s">
        <v>155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79</v>
      </c>
      <c r="BK216" s="224">
        <f>ROUND(I216*H216,2)</f>
        <v>0</v>
      </c>
      <c r="BL216" s="17" t="s">
        <v>262</v>
      </c>
      <c r="BM216" s="223" t="s">
        <v>1572</v>
      </c>
    </row>
    <row r="217" s="2" customFormat="1">
      <c r="A217" s="38"/>
      <c r="B217" s="39"/>
      <c r="C217" s="40"/>
      <c r="D217" s="225" t="s">
        <v>165</v>
      </c>
      <c r="E217" s="40"/>
      <c r="F217" s="226" t="s">
        <v>497</v>
      </c>
      <c r="G217" s="40"/>
      <c r="H217" s="40"/>
      <c r="I217" s="227"/>
      <c r="J217" s="40"/>
      <c r="K217" s="40"/>
      <c r="L217" s="44"/>
      <c r="M217" s="228"/>
      <c r="N217" s="229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165</v>
      </c>
      <c r="AU217" s="17" t="s">
        <v>81</v>
      </c>
    </row>
    <row r="218" s="12" customFormat="1" ht="22.8" customHeight="1">
      <c r="A218" s="12"/>
      <c r="B218" s="196"/>
      <c r="C218" s="197"/>
      <c r="D218" s="198" t="s">
        <v>71</v>
      </c>
      <c r="E218" s="210" t="s">
        <v>498</v>
      </c>
      <c r="F218" s="210" t="s">
        <v>499</v>
      </c>
      <c r="G218" s="197"/>
      <c r="H218" s="197"/>
      <c r="I218" s="200"/>
      <c r="J218" s="211">
        <f>BK218</f>
        <v>0</v>
      </c>
      <c r="K218" s="197"/>
      <c r="L218" s="202"/>
      <c r="M218" s="203"/>
      <c r="N218" s="204"/>
      <c r="O218" s="204"/>
      <c r="P218" s="205">
        <f>SUM(P219:P249)</f>
        <v>0</v>
      </c>
      <c r="Q218" s="204"/>
      <c r="R218" s="205">
        <f>SUM(R219:R249)</f>
        <v>17.514683999999999</v>
      </c>
      <c r="S218" s="204"/>
      <c r="T218" s="206">
        <f>SUM(T219:T249)</f>
        <v>5.1892499999999995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7" t="s">
        <v>81</v>
      </c>
      <c r="AT218" s="208" t="s">
        <v>71</v>
      </c>
      <c r="AU218" s="208" t="s">
        <v>79</v>
      </c>
      <c r="AY218" s="207" t="s">
        <v>155</v>
      </c>
      <c r="BK218" s="209">
        <f>SUM(BK219:BK249)</f>
        <v>0</v>
      </c>
    </row>
    <row r="219" s="2" customFormat="1" ht="24.15" customHeight="1">
      <c r="A219" s="38"/>
      <c r="B219" s="39"/>
      <c r="C219" s="212" t="s">
        <v>358</v>
      </c>
      <c r="D219" s="212" t="s">
        <v>158</v>
      </c>
      <c r="E219" s="213" t="s">
        <v>501</v>
      </c>
      <c r="F219" s="214" t="s">
        <v>502</v>
      </c>
      <c r="G219" s="215" t="s">
        <v>161</v>
      </c>
      <c r="H219" s="216">
        <v>2075.6999999999998</v>
      </c>
      <c r="I219" s="217"/>
      <c r="J219" s="218">
        <f>ROUND(I219*H219,2)</f>
        <v>0</v>
      </c>
      <c r="K219" s="214" t="s">
        <v>162</v>
      </c>
      <c r="L219" s="44"/>
      <c r="M219" s="219" t="s">
        <v>19</v>
      </c>
      <c r="N219" s="220" t="s">
        <v>43</v>
      </c>
      <c r="O219" s="84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163</v>
      </c>
      <c r="AT219" s="223" t="s">
        <v>158</v>
      </c>
      <c r="AU219" s="223" t="s">
        <v>81</v>
      </c>
      <c r="AY219" s="17" t="s">
        <v>155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79</v>
      </c>
      <c r="BK219" s="224">
        <f>ROUND(I219*H219,2)</f>
        <v>0</v>
      </c>
      <c r="BL219" s="17" t="s">
        <v>163</v>
      </c>
      <c r="BM219" s="223" t="s">
        <v>1573</v>
      </c>
    </row>
    <row r="220" s="2" customFormat="1">
      <c r="A220" s="38"/>
      <c r="B220" s="39"/>
      <c r="C220" s="40"/>
      <c r="D220" s="225" t="s">
        <v>165</v>
      </c>
      <c r="E220" s="40"/>
      <c r="F220" s="226" t="s">
        <v>504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165</v>
      </c>
      <c r="AU220" s="17" t="s">
        <v>81</v>
      </c>
    </row>
    <row r="221" s="14" customFormat="1">
      <c r="A221" s="14"/>
      <c r="B221" s="241"/>
      <c r="C221" s="242"/>
      <c r="D221" s="232" t="s">
        <v>167</v>
      </c>
      <c r="E221" s="243" t="s">
        <v>19</v>
      </c>
      <c r="F221" s="244" t="s">
        <v>1574</v>
      </c>
      <c r="G221" s="242"/>
      <c r="H221" s="245">
        <v>2075.6999999999998</v>
      </c>
      <c r="I221" s="246"/>
      <c r="J221" s="242"/>
      <c r="K221" s="242"/>
      <c r="L221" s="247"/>
      <c r="M221" s="248"/>
      <c r="N221" s="249"/>
      <c r="O221" s="249"/>
      <c r="P221" s="249"/>
      <c r="Q221" s="249"/>
      <c r="R221" s="249"/>
      <c r="S221" s="249"/>
      <c r="T221" s="25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1" t="s">
        <v>167</v>
      </c>
      <c r="AU221" s="251" t="s">
        <v>81</v>
      </c>
      <c r="AV221" s="14" t="s">
        <v>81</v>
      </c>
      <c r="AW221" s="14" t="s">
        <v>33</v>
      </c>
      <c r="AX221" s="14" t="s">
        <v>72</v>
      </c>
      <c r="AY221" s="251" t="s">
        <v>155</v>
      </c>
    </row>
    <row r="222" s="15" customFormat="1">
      <c r="A222" s="15"/>
      <c r="B222" s="252"/>
      <c r="C222" s="253"/>
      <c r="D222" s="232" t="s">
        <v>167</v>
      </c>
      <c r="E222" s="254" t="s">
        <v>19</v>
      </c>
      <c r="F222" s="255" t="s">
        <v>173</v>
      </c>
      <c r="G222" s="253"/>
      <c r="H222" s="256">
        <v>2075.6999999999998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167</v>
      </c>
      <c r="AU222" s="262" t="s">
        <v>81</v>
      </c>
      <c r="AV222" s="15" t="s">
        <v>163</v>
      </c>
      <c r="AW222" s="15" t="s">
        <v>33</v>
      </c>
      <c r="AX222" s="15" t="s">
        <v>79</v>
      </c>
      <c r="AY222" s="262" t="s">
        <v>155</v>
      </c>
    </row>
    <row r="223" s="2" customFormat="1" ht="24.15" customHeight="1">
      <c r="A223" s="38"/>
      <c r="B223" s="39"/>
      <c r="C223" s="212" t="s">
        <v>363</v>
      </c>
      <c r="D223" s="212" t="s">
        <v>158</v>
      </c>
      <c r="E223" s="213" t="s">
        <v>506</v>
      </c>
      <c r="F223" s="214" t="s">
        <v>507</v>
      </c>
      <c r="G223" s="215" t="s">
        <v>161</v>
      </c>
      <c r="H223" s="216">
        <v>2075.6999999999998</v>
      </c>
      <c r="I223" s="217"/>
      <c r="J223" s="218">
        <f>ROUND(I223*H223,2)</f>
        <v>0</v>
      </c>
      <c r="K223" s="214" t="s">
        <v>162</v>
      </c>
      <c r="L223" s="44"/>
      <c r="M223" s="219" t="s">
        <v>19</v>
      </c>
      <c r="N223" s="220" t="s">
        <v>43</v>
      </c>
      <c r="O223" s="84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262</v>
      </c>
      <c r="AT223" s="223" t="s">
        <v>158</v>
      </c>
      <c r="AU223" s="223" t="s">
        <v>81</v>
      </c>
      <c r="AY223" s="17" t="s">
        <v>155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79</v>
      </c>
      <c r="BK223" s="224">
        <f>ROUND(I223*H223,2)</f>
        <v>0</v>
      </c>
      <c r="BL223" s="17" t="s">
        <v>262</v>
      </c>
      <c r="BM223" s="223" t="s">
        <v>1575</v>
      </c>
    </row>
    <row r="224" s="2" customFormat="1">
      <c r="A224" s="38"/>
      <c r="B224" s="39"/>
      <c r="C224" s="40"/>
      <c r="D224" s="225" t="s">
        <v>165</v>
      </c>
      <c r="E224" s="40"/>
      <c r="F224" s="226" t="s">
        <v>509</v>
      </c>
      <c r="G224" s="40"/>
      <c r="H224" s="40"/>
      <c r="I224" s="227"/>
      <c r="J224" s="40"/>
      <c r="K224" s="40"/>
      <c r="L224" s="44"/>
      <c r="M224" s="228"/>
      <c r="N224" s="229"/>
      <c r="O224" s="84"/>
      <c r="P224" s="84"/>
      <c r="Q224" s="84"/>
      <c r="R224" s="84"/>
      <c r="S224" s="84"/>
      <c r="T224" s="85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165</v>
      </c>
      <c r="AU224" s="17" t="s">
        <v>81</v>
      </c>
    </row>
    <row r="225" s="2" customFormat="1" ht="24.15" customHeight="1">
      <c r="A225" s="38"/>
      <c r="B225" s="39"/>
      <c r="C225" s="212" t="s">
        <v>334</v>
      </c>
      <c r="D225" s="212" t="s">
        <v>158</v>
      </c>
      <c r="E225" s="213" t="s">
        <v>511</v>
      </c>
      <c r="F225" s="214" t="s">
        <v>512</v>
      </c>
      <c r="G225" s="215" t="s">
        <v>161</v>
      </c>
      <c r="H225" s="216">
        <v>2075.6999999999998</v>
      </c>
      <c r="I225" s="217"/>
      <c r="J225" s="218">
        <f>ROUND(I225*H225,2)</f>
        <v>0</v>
      </c>
      <c r="K225" s="214" t="s">
        <v>162</v>
      </c>
      <c r="L225" s="44"/>
      <c r="M225" s="219" t="s">
        <v>19</v>
      </c>
      <c r="N225" s="220" t="s">
        <v>43</v>
      </c>
      <c r="O225" s="84"/>
      <c r="P225" s="221">
        <f>O225*H225</f>
        <v>0</v>
      </c>
      <c r="Q225" s="221">
        <v>0.00020000000000000001</v>
      </c>
      <c r="R225" s="221">
        <f>Q225*H225</f>
        <v>0.41514000000000001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262</v>
      </c>
      <c r="AT225" s="223" t="s">
        <v>158</v>
      </c>
      <c r="AU225" s="223" t="s">
        <v>81</v>
      </c>
      <c r="AY225" s="17" t="s">
        <v>155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79</v>
      </c>
      <c r="BK225" s="224">
        <f>ROUND(I225*H225,2)</f>
        <v>0</v>
      </c>
      <c r="BL225" s="17" t="s">
        <v>262</v>
      </c>
      <c r="BM225" s="223" t="s">
        <v>1576</v>
      </c>
    </row>
    <row r="226" s="2" customFormat="1">
      <c r="A226" s="38"/>
      <c r="B226" s="39"/>
      <c r="C226" s="40"/>
      <c r="D226" s="225" t="s">
        <v>165</v>
      </c>
      <c r="E226" s="40"/>
      <c r="F226" s="226" t="s">
        <v>514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165</v>
      </c>
      <c r="AU226" s="17" t="s">
        <v>81</v>
      </c>
    </row>
    <row r="227" s="2" customFormat="1" ht="37.8" customHeight="1">
      <c r="A227" s="38"/>
      <c r="B227" s="39"/>
      <c r="C227" s="212" t="s">
        <v>375</v>
      </c>
      <c r="D227" s="212" t="s">
        <v>158</v>
      </c>
      <c r="E227" s="213" t="s">
        <v>516</v>
      </c>
      <c r="F227" s="214" t="s">
        <v>517</v>
      </c>
      <c r="G227" s="215" t="s">
        <v>161</v>
      </c>
      <c r="H227" s="216">
        <v>2075.6999999999998</v>
      </c>
      <c r="I227" s="217"/>
      <c r="J227" s="218">
        <f>ROUND(I227*H227,2)</f>
        <v>0</v>
      </c>
      <c r="K227" s="214" t="s">
        <v>162</v>
      </c>
      <c r="L227" s="44"/>
      <c r="M227" s="219" t="s">
        <v>19</v>
      </c>
      <c r="N227" s="220" t="s">
        <v>43</v>
      </c>
      <c r="O227" s="84"/>
      <c r="P227" s="221">
        <f>O227*H227</f>
        <v>0</v>
      </c>
      <c r="Q227" s="221">
        <v>0.0044999999999999997</v>
      </c>
      <c r="R227" s="221">
        <f>Q227*H227</f>
        <v>9.3406499999999983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262</v>
      </c>
      <c r="AT227" s="223" t="s">
        <v>158</v>
      </c>
      <c r="AU227" s="223" t="s">
        <v>81</v>
      </c>
      <c r="AY227" s="17" t="s">
        <v>155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79</v>
      </c>
      <c r="BK227" s="224">
        <f>ROUND(I227*H227,2)</f>
        <v>0</v>
      </c>
      <c r="BL227" s="17" t="s">
        <v>262</v>
      </c>
      <c r="BM227" s="223" t="s">
        <v>1577</v>
      </c>
    </row>
    <row r="228" s="2" customFormat="1">
      <c r="A228" s="38"/>
      <c r="B228" s="39"/>
      <c r="C228" s="40"/>
      <c r="D228" s="225" t="s">
        <v>165</v>
      </c>
      <c r="E228" s="40"/>
      <c r="F228" s="226" t="s">
        <v>519</v>
      </c>
      <c r="G228" s="40"/>
      <c r="H228" s="40"/>
      <c r="I228" s="227"/>
      <c r="J228" s="40"/>
      <c r="K228" s="40"/>
      <c r="L228" s="44"/>
      <c r="M228" s="228"/>
      <c r="N228" s="229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165</v>
      </c>
      <c r="AU228" s="17" t="s">
        <v>81</v>
      </c>
    </row>
    <row r="229" s="2" customFormat="1" ht="24.15" customHeight="1">
      <c r="A229" s="38"/>
      <c r="B229" s="39"/>
      <c r="C229" s="212" t="s">
        <v>381</v>
      </c>
      <c r="D229" s="212" t="s">
        <v>158</v>
      </c>
      <c r="E229" s="213" t="s">
        <v>521</v>
      </c>
      <c r="F229" s="214" t="s">
        <v>522</v>
      </c>
      <c r="G229" s="215" t="s">
        <v>161</v>
      </c>
      <c r="H229" s="216">
        <v>2075.6999999999998</v>
      </c>
      <c r="I229" s="217"/>
      <c r="J229" s="218">
        <f>ROUND(I229*H229,2)</f>
        <v>0</v>
      </c>
      <c r="K229" s="214" t="s">
        <v>162</v>
      </c>
      <c r="L229" s="44"/>
      <c r="M229" s="219" t="s">
        <v>19</v>
      </c>
      <c r="N229" s="220" t="s">
        <v>43</v>
      </c>
      <c r="O229" s="84"/>
      <c r="P229" s="221">
        <f>O229*H229</f>
        <v>0</v>
      </c>
      <c r="Q229" s="221">
        <v>0</v>
      </c>
      <c r="R229" s="221">
        <f>Q229*H229</f>
        <v>0</v>
      </c>
      <c r="S229" s="221">
        <v>0.0025000000000000001</v>
      </c>
      <c r="T229" s="222">
        <f>S229*H229</f>
        <v>5.1892499999999995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262</v>
      </c>
      <c r="AT229" s="223" t="s">
        <v>158</v>
      </c>
      <c r="AU229" s="223" t="s">
        <v>81</v>
      </c>
      <c r="AY229" s="17" t="s">
        <v>155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79</v>
      </c>
      <c r="BK229" s="224">
        <f>ROUND(I229*H229,2)</f>
        <v>0</v>
      </c>
      <c r="BL229" s="17" t="s">
        <v>262</v>
      </c>
      <c r="BM229" s="223" t="s">
        <v>1578</v>
      </c>
    </row>
    <row r="230" s="2" customFormat="1">
      <c r="A230" s="38"/>
      <c r="B230" s="39"/>
      <c r="C230" s="40"/>
      <c r="D230" s="225" t="s">
        <v>165</v>
      </c>
      <c r="E230" s="40"/>
      <c r="F230" s="226" t="s">
        <v>524</v>
      </c>
      <c r="G230" s="40"/>
      <c r="H230" s="40"/>
      <c r="I230" s="227"/>
      <c r="J230" s="40"/>
      <c r="K230" s="40"/>
      <c r="L230" s="44"/>
      <c r="M230" s="228"/>
      <c r="N230" s="229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165</v>
      </c>
      <c r="AU230" s="17" t="s">
        <v>81</v>
      </c>
    </row>
    <row r="231" s="14" customFormat="1">
      <c r="A231" s="14"/>
      <c r="B231" s="241"/>
      <c r="C231" s="242"/>
      <c r="D231" s="232" t="s">
        <v>167</v>
      </c>
      <c r="E231" s="243" t="s">
        <v>19</v>
      </c>
      <c r="F231" s="244" t="s">
        <v>1574</v>
      </c>
      <c r="G231" s="242"/>
      <c r="H231" s="245">
        <v>2075.6999999999998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167</v>
      </c>
      <c r="AU231" s="251" t="s">
        <v>81</v>
      </c>
      <c r="AV231" s="14" t="s">
        <v>81</v>
      </c>
      <c r="AW231" s="14" t="s">
        <v>33</v>
      </c>
      <c r="AX231" s="14" t="s">
        <v>79</v>
      </c>
      <c r="AY231" s="251" t="s">
        <v>155</v>
      </c>
    </row>
    <row r="232" s="2" customFormat="1" ht="24.15" customHeight="1">
      <c r="A232" s="38"/>
      <c r="B232" s="39"/>
      <c r="C232" s="212" t="s">
        <v>385</v>
      </c>
      <c r="D232" s="212" t="s">
        <v>158</v>
      </c>
      <c r="E232" s="213" t="s">
        <v>527</v>
      </c>
      <c r="F232" s="214" t="s">
        <v>528</v>
      </c>
      <c r="G232" s="215" t="s">
        <v>161</v>
      </c>
      <c r="H232" s="216">
        <v>2075.6999999999998</v>
      </c>
      <c r="I232" s="217"/>
      <c r="J232" s="218">
        <f>ROUND(I232*H232,2)</f>
        <v>0</v>
      </c>
      <c r="K232" s="214" t="s">
        <v>162</v>
      </c>
      <c r="L232" s="44"/>
      <c r="M232" s="219" t="s">
        <v>19</v>
      </c>
      <c r="N232" s="220" t="s">
        <v>43</v>
      </c>
      <c r="O232" s="84"/>
      <c r="P232" s="221">
        <f>O232*H232</f>
        <v>0</v>
      </c>
      <c r="Q232" s="221">
        <v>0.00029999999999999997</v>
      </c>
      <c r="R232" s="221">
        <f>Q232*H232</f>
        <v>0.62270999999999987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262</v>
      </c>
      <c r="AT232" s="223" t="s">
        <v>158</v>
      </c>
      <c r="AU232" s="223" t="s">
        <v>81</v>
      </c>
      <c r="AY232" s="17" t="s">
        <v>155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79</v>
      </c>
      <c r="BK232" s="224">
        <f>ROUND(I232*H232,2)</f>
        <v>0</v>
      </c>
      <c r="BL232" s="17" t="s">
        <v>262</v>
      </c>
      <c r="BM232" s="223" t="s">
        <v>1579</v>
      </c>
    </row>
    <row r="233" s="2" customFormat="1">
      <c r="A233" s="38"/>
      <c r="B233" s="39"/>
      <c r="C233" s="40"/>
      <c r="D233" s="225" t="s">
        <v>165</v>
      </c>
      <c r="E233" s="40"/>
      <c r="F233" s="226" t="s">
        <v>530</v>
      </c>
      <c r="G233" s="40"/>
      <c r="H233" s="40"/>
      <c r="I233" s="227"/>
      <c r="J233" s="40"/>
      <c r="K233" s="40"/>
      <c r="L233" s="44"/>
      <c r="M233" s="228"/>
      <c r="N233" s="229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165</v>
      </c>
      <c r="AU233" s="17" t="s">
        <v>81</v>
      </c>
    </row>
    <row r="234" s="14" customFormat="1">
      <c r="A234" s="14"/>
      <c r="B234" s="241"/>
      <c r="C234" s="242"/>
      <c r="D234" s="232" t="s">
        <v>167</v>
      </c>
      <c r="E234" s="243" t="s">
        <v>19</v>
      </c>
      <c r="F234" s="244" t="s">
        <v>1574</v>
      </c>
      <c r="G234" s="242"/>
      <c r="H234" s="245">
        <v>2075.6999999999998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167</v>
      </c>
      <c r="AU234" s="251" t="s">
        <v>81</v>
      </c>
      <c r="AV234" s="14" t="s">
        <v>81</v>
      </c>
      <c r="AW234" s="14" t="s">
        <v>33</v>
      </c>
      <c r="AX234" s="14" t="s">
        <v>79</v>
      </c>
      <c r="AY234" s="251" t="s">
        <v>155</v>
      </c>
    </row>
    <row r="235" s="2" customFormat="1" ht="33" customHeight="1">
      <c r="A235" s="38"/>
      <c r="B235" s="39"/>
      <c r="C235" s="264" t="s">
        <v>392</v>
      </c>
      <c r="D235" s="264" t="s">
        <v>331</v>
      </c>
      <c r="E235" s="265" t="s">
        <v>532</v>
      </c>
      <c r="F235" s="266" t="s">
        <v>533</v>
      </c>
      <c r="G235" s="267" t="s">
        <v>161</v>
      </c>
      <c r="H235" s="268">
        <v>2283.27</v>
      </c>
      <c r="I235" s="269"/>
      <c r="J235" s="270">
        <f>ROUND(I235*H235,2)</f>
        <v>0</v>
      </c>
      <c r="K235" s="266" t="s">
        <v>162</v>
      </c>
      <c r="L235" s="271"/>
      <c r="M235" s="272" t="s">
        <v>19</v>
      </c>
      <c r="N235" s="273" t="s">
        <v>43</v>
      </c>
      <c r="O235" s="84"/>
      <c r="P235" s="221">
        <f>O235*H235</f>
        <v>0</v>
      </c>
      <c r="Q235" s="221">
        <v>0.0023999999999999998</v>
      </c>
      <c r="R235" s="221">
        <f>Q235*H235</f>
        <v>5.4798479999999996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334</v>
      </c>
      <c r="AT235" s="223" t="s">
        <v>331</v>
      </c>
      <c r="AU235" s="223" t="s">
        <v>81</v>
      </c>
      <c r="AY235" s="17" t="s">
        <v>155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79</v>
      </c>
      <c r="BK235" s="224">
        <f>ROUND(I235*H235,2)</f>
        <v>0</v>
      </c>
      <c r="BL235" s="17" t="s">
        <v>262</v>
      </c>
      <c r="BM235" s="223" t="s">
        <v>1580</v>
      </c>
    </row>
    <row r="236" s="14" customFormat="1">
      <c r="A236" s="14"/>
      <c r="B236" s="241"/>
      <c r="C236" s="242"/>
      <c r="D236" s="232" t="s">
        <v>167</v>
      </c>
      <c r="E236" s="243" t="s">
        <v>19</v>
      </c>
      <c r="F236" s="244" t="s">
        <v>1581</v>
      </c>
      <c r="G236" s="242"/>
      <c r="H236" s="245">
        <v>2283.27</v>
      </c>
      <c r="I236" s="246"/>
      <c r="J236" s="242"/>
      <c r="K236" s="242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167</v>
      </c>
      <c r="AU236" s="251" t="s">
        <v>81</v>
      </c>
      <c r="AV236" s="14" t="s">
        <v>81</v>
      </c>
      <c r="AW236" s="14" t="s">
        <v>33</v>
      </c>
      <c r="AX236" s="14" t="s">
        <v>79</v>
      </c>
      <c r="AY236" s="251" t="s">
        <v>155</v>
      </c>
    </row>
    <row r="237" s="2" customFormat="1" ht="24.15" customHeight="1">
      <c r="A237" s="38"/>
      <c r="B237" s="39"/>
      <c r="C237" s="212" t="s">
        <v>398</v>
      </c>
      <c r="D237" s="212" t="s">
        <v>158</v>
      </c>
      <c r="E237" s="213" t="s">
        <v>537</v>
      </c>
      <c r="F237" s="214" t="s">
        <v>538</v>
      </c>
      <c r="G237" s="215" t="s">
        <v>176</v>
      </c>
      <c r="H237" s="216">
        <v>543.84000000000003</v>
      </c>
      <c r="I237" s="217"/>
      <c r="J237" s="218">
        <f>ROUND(I237*H237,2)</f>
        <v>0</v>
      </c>
      <c r="K237" s="214" t="s">
        <v>162</v>
      </c>
      <c r="L237" s="44"/>
      <c r="M237" s="219" t="s">
        <v>19</v>
      </c>
      <c r="N237" s="220" t="s">
        <v>43</v>
      </c>
      <c r="O237" s="84"/>
      <c r="P237" s="221">
        <f>O237*H237</f>
        <v>0</v>
      </c>
      <c r="Q237" s="221">
        <v>2.0000000000000002E-05</v>
      </c>
      <c r="R237" s="221">
        <f>Q237*H237</f>
        <v>0.010876800000000001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262</v>
      </c>
      <c r="AT237" s="223" t="s">
        <v>158</v>
      </c>
      <c r="AU237" s="223" t="s">
        <v>81</v>
      </c>
      <c r="AY237" s="17" t="s">
        <v>155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79</v>
      </c>
      <c r="BK237" s="224">
        <f>ROUND(I237*H237,2)</f>
        <v>0</v>
      </c>
      <c r="BL237" s="17" t="s">
        <v>262</v>
      </c>
      <c r="BM237" s="223" t="s">
        <v>1582</v>
      </c>
    </row>
    <row r="238" s="2" customFormat="1">
      <c r="A238" s="38"/>
      <c r="B238" s="39"/>
      <c r="C238" s="40"/>
      <c r="D238" s="225" t="s">
        <v>165</v>
      </c>
      <c r="E238" s="40"/>
      <c r="F238" s="226" t="s">
        <v>540</v>
      </c>
      <c r="G238" s="40"/>
      <c r="H238" s="40"/>
      <c r="I238" s="227"/>
      <c r="J238" s="40"/>
      <c r="K238" s="40"/>
      <c r="L238" s="44"/>
      <c r="M238" s="228"/>
      <c r="N238" s="229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165</v>
      </c>
      <c r="AU238" s="17" t="s">
        <v>81</v>
      </c>
    </row>
    <row r="239" s="14" customFormat="1">
      <c r="A239" s="14"/>
      <c r="B239" s="241"/>
      <c r="C239" s="242"/>
      <c r="D239" s="232" t="s">
        <v>167</v>
      </c>
      <c r="E239" s="243" t="s">
        <v>19</v>
      </c>
      <c r="F239" s="244" t="s">
        <v>1583</v>
      </c>
      <c r="G239" s="242"/>
      <c r="H239" s="245">
        <v>543.84000000000003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167</v>
      </c>
      <c r="AU239" s="251" t="s">
        <v>81</v>
      </c>
      <c r="AV239" s="14" t="s">
        <v>81</v>
      </c>
      <c r="AW239" s="14" t="s">
        <v>33</v>
      </c>
      <c r="AX239" s="14" t="s">
        <v>72</v>
      </c>
      <c r="AY239" s="251" t="s">
        <v>155</v>
      </c>
    </row>
    <row r="240" s="15" customFormat="1">
      <c r="A240" s="15"/>
      <c r="B240" s="252"/>
      <c r="C240" s="253"/>
      <c r="D240" s="232" t="s">
        <v>167</v>
      </c>
      <c r="E240" s="254" t="s">
        <v>19</v>
      </c>
      <c r="F240" s="255" t="s">
        <v>173</v>
      </c>
      <c r="G240" s="253"/>
      <c r="H240" s="256">
        <v>543.84000000000003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2" t="s">
        <v>167</v>
      </c>
      <c r="AU240" s="262" t="s">
        <v>81</v>
      </c>
      <c r="AV240" s="15" t="s">
        <v>163</v>
      </c>
      <c r="AW240" s="15" t="s">
        <v>33</v>
      </c>
      <c r="AX240" s="15" t="s">
        <v>79</v>
      </c>
      <c r="AY240" s="262" t="s">
        <v>155</v>
      </c>
    </row>
    <row r="241" s="2" customFormat="1" ht="16.5" customHeight="1">
      <c r="A241" s="38"/>
      <c r="B241" s="39"/>
      <c r="C241" s="212" t="s">
        <v>403</v>
      </c>
      <c r="D241" s="212" t="s">
        <v>158</v>
      </c>
      <c r="E241" s="213" t="s">
        <v>543</v>
      </c>
      <c r="F241" s="214" t="s">
        <v>544</v>
      </c>
      <c r="G241" s="215" t="s">
        <v>176</v>
      </c>
      <c r="H241" s="216">
        <v>2938.3200000000002</v>
      </c>
      <c r="I241" s="217"/>
      <c r="J241" s="218">
        <f>ROUND(I241*H241,2)</f>
        <v>0</v>
      </c>
      <c r="K241" s="214" t="s">
        <v>162</v>
      </c>
      <c r="L241" s="44"/>
      <c r="M241" s="219" t="s">
        <v>19</v>
      </c>
      <c r="N241" s="220" t="s">
        <v>43</v>
      </c>
      <c r="O241" s="84"/>
      <c r="P241" s="221">
        <f>O241*H241</f>
        <v>0</v>
      </c>
      <c r="Q241" s="221">
        <v>1.0000000000000001E-05</v>
      </c>
      <c r="R241" s="221">
        <f>Q241*H241</f>
        <v>0.029383200000000005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262</v>
      </c>
      <c r="AT241" s="223" t="s">
        <v>158</v>
      </c>
      <c r="AU241" s="223" t="s">
        <v>81</v>
      </c>
      <c r="AY241" s="17" t="s">
        <v>155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79</v>
      </c>
      <c r="BK241" s="224">
        <f>ROUND(I241*H241,2)</f>
        <v>0</v>
      </c>
      <c r="BL241" s="17" t="s">
        <v>262</v>
      </c>
      <c r="BM241" s="223" t="s">
        <v>1584</v>
      </c>
    </row>
    <row r="242" s="2" customFormat="1">
      <c r="A242" s="38"/>
      <c r="B242" s="39"/>
      <c r="C242" s="40"/>
      <c r="D242" s="225" t="s">
        <v>165</v>
      </c>
      <c r="E242" s="40"/>
      <c r="F242" s="226" t="s">
        <v>546</v>
      </c>
      <c r="G242" s="40"/>
      <c r="H242" s="40"/>
      <c r="I242" s="227"/>
      <c r="J242" s="40"/>
      <c r="K242" s="40"/>
      <c r="L242" s="44"/>
      <c r="M242" s="228"/>
      <c r="N242" s="229"/>
      <c r="O242" s="84"/>
      <c r="P242" s="84"/>
      <c r="Q242" s="84"/>
      <c r="R242" s="84"/>
      <c r="S242" s="84"/>
      <c r="T242" s="85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165</v>
      </c>
      <c r="AU242" s="17" t="s">
        <v>81</v>
      </c>
    </row>
    <row r="243" s="14" customFormat="1">
      <c r="A243" s="14"/>
      <c r="B243" s="241"/>
      <c r="C243" s="242"/>
      <c r="D243" s="232" t="s">
        <v>167</v>
      </c>
      <c r="E243" s="243" t="s">
        <v>19</v>
      </c>
      <c r="F243" s="244" t="s">
        <v>1585</v>
      </c>
      <c r="G243" s="242"/>
      <c r="H243" s="245">
        <v>1095.5999999999999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167</v>
      </c>
      <c r="AU243" s="251" t="s">
        <v>81</v>
      </c>
      <c r="AV243" s="14" t="s">
        <v>81</v>
      </c>
      <c r="AW243" s="14" t="s">
        <v>33</v>
      </c>
      <c r="AX243" s="14" t="s">
        <v>72</v>
      </c>
      <c r="AY243" s="251" t="s">
        <v>155</v>
      </c>
    </row>
    <row r="244" s="14" customFormat="1">
      <c r="A244" s="14"/>
      <c r="B244" s="241"/>
      <c r="C244" s="242"/>
      <c r="D244" s="232" t="s">
        <v>167</v>
      </c>
      <c r="E244" s="243" t="s">
        <v>19</v>
      </c>
      <c r="F244" s="244" t="s">
        <v>1586</v>
      </c>
      <c r="G244" s="242"/>
      <c r="H244" s="245">
        <v>1842.72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167</v>
      </c>
      <c r="AU244" s="251" t="s">
        <v>81</v>
      </c>
      <c r="AV244" s="14" t="s">
        <v>81</v>
      </c>
      <c r="AW244" s="14" t="s">
        <v>33</v>
      </c>
      <c r="AX244" s="14" t="s">
        <v>72</v>
      </c>
      <c r="AY244" s="251" t="s">
        <v>155</v>
      </c>
    </row>
    <row r="245" s="15" customFormat="1">
      <c r="A245" s="15"/>
      <c r="B245" s="252"/>
      <c r="C245" s="253"/>
      <c r="D245" s="232" t="s">
        <v>167</v>
      </c>
      <c r="E245" s="254" t="s">
        <v>19</v>
      </c>
      <c r="F245" s="255" t="s">
        <v>173</v>
      </c>
      <c r="G245" s="253"/>
      <c r="H245" s="256">
        <v>2938.3200000000002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2" t="s">
        <v>167</v>
      </c>
      <c r="AU245" s="262" t="s">
        <v>81</v>
      </c>
      <c r="AV245" s="15" t="s">
        <v>163</v>
      </c>
      <c r="AW245" s="15" t="s">
        <v>33</v>
      </c>
      <c r="AX245" s="15" t="s">
        <v>79</v>
      </c>
      <c r="AY245" s="262" t="s">
        <v>155</v>
      </c>
    </row>
    <row r="246" s="2" customFormat="1" ht="24.15" customHeight="1">
      <c r="A246" s="38"/>
      <c r="B246" s="39"/>
      <c r="C246" s="264" t="s">
        <v>408</v>
      </c>
      <c r="D246" s="264" t="s">
        <v>331</v>
      </c>
      <c r="E246" s="265" t="s">
        <v>549</v>
      </c>
      <c r="F246" s="266" t="s">
        <v>550</v>
      </c>
      <c r="G246" s="267" t="s">
        <v>176</v>
      </c>
      <c r="H246" s="268">
        <v>3232.152</v>
      </c>
      <c r="I246" s="269"/>
      <c r="J246" s="270">
        <f>ROUND(I246*H246,2)</f>
        <v>0</v>
      </c>
      <c r="K246" s="266" t="s">
        <v>162</v>
      </c>
      <c r="L246" s="271"/>
      <c r="M246" s="272" t="s">
        <v>19</v>
      </c>
      <c r="N246" s="273" t="s">
        <v>43</v>
      </c>
      <c r="O246" s="84"/>
      <c r="P246" s="221">
        <f>O246*H246</f>
        <v>0</v>
      </c>
      <c r="Q246" s="221">
        <v>0.00050000000000000001</v>
      </c>
      <c r="R246" s="221">
        <f>Q246*H246</f>
        <v>1.6160760000000001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334</v>
      </c>
      <c r="AT246" s="223" t="s">
        <v>331</v>
      </c>
      <c r="AU246" s="223" t="s">
        <v>81</v>
      </c>
      <c r="AY246" s="17" t="s">
        <v>155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79</v>
      </c>
      <c r="BK246" s="224">
        <f>ROUND(I246*H246,2)</f>
        <v>0</v>
      </c>
      <c r="BL246" s="17" t="s">
        <v>262</v>
      </c>
      <c r="BM246" s="223" t="s">
        <v>1587</v>
      </c>
    </row>
    <row r="247" s="14" customFormat="1">
      <c r="A247" s="14"/>
      <c r="B247" s="241"/>
      <c r="C247" s="242"/>
      <c r="D247" s="232" t="s">
        <v>167</v>
      </c>
      <c r="E247" s="243" t="s">
        <v>19</v>
      </c>
      <c r="F247" s="244" t="s">
        <v>1588</v>
      </c>
      <c r="G247" s="242"/>
      <c r="H247" s="245">
        <v>3232.152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167</v>
      </c>
      <c r="AU247" s="251" t="s">
        <v>81</v>
      </c>
      <c r="AV247" s="14" t="s">
        <v>81</v>
      </c>
      <c r="AW247" s="14" t="s">
        <v>33</v>
      </c>
      <c r="AX247" s="14" t="s">
        <v>79</v>
      </c>
      <c r="AY247" s="251" t="s">
        <v>155</v>
      </c>
    </row>
    <row r="248" s="2" customFormat="1" ht="49.05" customHeight="1">
      <c r="A248" s="38"/>
      <c r="B248" s="39"/>
      <c r="C248" s="212" t="s">
        <v>414</v>
      </c>
      <c r="D248" s="212" t="s">
        <v>158</v>
      </c>
      <c r="E248" s="213" t="s">
        <v>554</v>
      </c>
      <c r="F248" s="214" t="s">
        <v>555</v>
      </c>
      <c r="G248" s="215" t="s">
        <v>340</v>
      </c>
      <c r="H248" s="274"/>
      <c r="I248" s="217"/>
      <c r="J248" s="218">
        <f>ROUND(I248*H248,2)</f>
        <v>0</v>
      </c>
      <c r="K248" s="214" t="s">
        <v>162</v>
      </c>
      <c r="L248" s="44"/>
      <c r="M248" s="219" t="s">
        <v>19</v>
      </c>
      <c r="N248" s="220" t="s">
        <v>43</v>
      </c>
      <c r="O248" s="84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3" t="s">
        <v>262</v>
      </c>
      <c r="AT248" s="223" t="s">
        <v>158</v>
      </c>
      <c r="AU248" s="223" t="s">
        <v>81</v>
      </c>
      <c r="AY248" s="17" t="s">
        <v>155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7" t="s">
        <v>79</v>
      </c>
      <c r="BK248" s="224">
        <f>ROUND(I248*H248,2)</f>
        <v>0</v>
      </c>
      <c r="BL248" s="17" t="s">
        <v>262</v>
      </c>
      <c r="BM248" s="223" t="s">
        <v>1589</v>
      </c>
    </row>
    <row r="249" s="2" customFormat="1">
      <c r="A249" s="38"/>
      <c r="B249" s="39"/>
      <c r="C249" s="40"/>
      <c r="D249" s="225" t="s">
        <v>165</v>
      </c>
      <c r="E249" s="40"/>
      <c r="F249" s="226" t="s">
        <v>557</v>
      </c>
      <c r="G249" s="40"/>
      <c r="H249" s="40"/>
      <c r="I249" s="227"/>
      <c r="J249" s="40"/>
      <c r="K249" s="40"/>
      <c r="L249" s="44"/>
      <c r="M249" s="228"/>
      <c r="N249" s="229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165</v>
      </c>
      <c r="AU249" s="17" t="s">
        <v>81</v>
      </c>
    </row>
    <row r="250" s="12" customFormat="1" ht="22.8" customHeight="1">
      <c r="A250" s="12"/>
      <c r="B250" s="196"/>
      <c r="C250" s="197"/>
      <c r="D250" s="198" t="s">
        <v>71</v>
      </c>
      <c r="E250" s="210" t="s">
        <v>558</v>
      </c>
      <c r="F250" s="210" t="s">
        <v>559</v>
      </c>
      <c r="G250" s="197"/>
      <c r="H250" s="197"/>
      <c r="I250" s="200"/>
      <c r="J250" s="211">
        <f>BK250</f>
        <v>0</v>
      </c>
      <c r="K250" s="197"/>
      <c r="L250" s="202"/>
      <c r="M250" s="203"/>
      <c r="N250" s="204"/>
      <c r="O250" s="204"/>
      <c r="P250" s="205">
        <f>SUM(P251:P289)</f>
        <v>0</v>
      </c>
      <c r="Q250" s="204"/>
      <c r="R250" s="205">
        <f>SUM(R251:R289)</f>
        <v>5.56549125</v>
      </c>
      <c r="S250" s="204"/>
      <c r="T250" s="206">
        <f>SUM(T251:T289)</f>
        <v>9.6991949999999996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7" t="s">
        <v>81</v>
      </c>
      <c r="AT250" s="208" t="s">
        <v>71</v>
      </c>
      <c r="AU250" s="208" t="s">
        <v>79</v>
      </c>
      <c r="AY250" s="207" t="s">
        <v>155</v>
      </c>
      <c r="BK250" s="209">
        <f>SUM(BK251:BK289)</f>
        <v>0</v>
      </c>
    </row>
    <row r="251" s="2" customFormat="1" ht="24.15" customHeight="1">
      <c r="A251" s="38"/>
      <c r="B251" s="39"/>
      <c r="C251" s="212" t="s">
        <v>419</v>
      </c>
      <c r="D251" s="212" t="s">
        <v>158</v>
      </c>
      <c r="E251" s="213" t="s">
        <v>561</v>
      </c>
      <c r="F251" s="214" t="s">
        <v>562</v>
      </c>
      <c r="G251" s="215" t="s">
        <v>161</v>
      </c>
      <c r="H251" s="216">
        <v>215.81999999999999</v>
      </c>
      <c r="I251" s="217"/>
      <c r="J251" s="218">
        <f>ROUND(I251*H251,2)</f>
        <v>0</v>
      </c>
      <c r="K251" s="214" t="s">
        <v>162</v>
      </c>
      <c r="L251" s="44"/>
      <c r="M251" s="219" t="s">
        <v>19</v>
      </c>
      <c r="N251" s="220" t="s">
        <v>43</v>
      </c>
      <c r="O251" s="84"/>
      <c r="P251" s="221">
        <f>O251*H251</f>
        <v>0</v>
      </c>
      <c r="Q251" s="221">
        <v>0.00029999999999999997</v>
      </c>
      <c r="R251" s="221">
        <f>Q251*H251</f>
        <v>0.064745999999999998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262</v>
      </c>
      <c r="AT251" s="223" t="s">
        <v>158</v>
      </c>
      <c r="AU251" s="223" t="s">
        <v>81</v>
      </c>
      <c r="AY251" s="17" t="s">
        <v>155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79</v>
      </c>
      <c r="BK251" s="224">
        <f>ROUND(I251*H251,2)</f>
        <v>0</v>
      </c>
      <c r="BL251" s="17" t="s">
        <v>262</v>
      </c>
      <c r="BM251" s="223" t="s">
        <v>1590</v>
      </c>
    </row>
    <row r="252" s="2" customFormat="1">
      <c r="A252" s="38"/>
      <c r="B252" s="39"/>
      <c r="C252" s="40"/>
      <c r="D252" s="225" t="s">
        <v>165</v>
      </c>
      <c r="E252" s="40"/>
      <c r="F252" s="226" t="s">
        <v>564</v>
      </c>
      <c r="G252" s="40"/>
      <c r="H252" s="40"/>
      <c r="I252" s="227"/>
      <c r="J252" s="40"/>
      <c r="K252" s="40"/>
      <c r="L252" s="44"/>
      <c r="M252" s="228"/>
      <c r="N252" s="229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165</v>
      </c>
      <c r="AU252" s="17" t="s">
        <v>81</v>
      </c>
    </row>
    <row r="253" s="13" customFormat="1">
      <c r="A253" s="13"/>
      <c r="B253" s="230"/>
      <c r="C253" s="231"/>
      <c r="D253" s="232" t="s">
        <v>167</v>
      </c>
      <c r="E253" s="233" t="s">
        <v>19</v>
      </c>
      <c r="F253" s="234" t="s">
        <v>1591</v>
      </c>
      <c r="G253" s="231"/>
      <c r="H253" s="233" t="s">
        <v>19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167</v>
      </c>
      <c r="AU253" s="240" t="s">
        <v>81</v>
      </c>
      <c r="AV253" s="13" t="s">
        <v>79</v>
      </c>
      <c r="AW253" s="13" t="s">
        <v>33</v>
      </c>
      <c r="AX253" s="13" t="s">
        <v>72</v>
      </c>
      <c r="AY253" s="240" t="s">
        <v>155</v>
      </c>
    </row>
    <row r="254" s="14" customFormat="1">
      <c r="A254" s="14"/>
      <c r="B254" s="241"/>
      <c r="C254" s="242"/>
      <c r="D254" s="232" t="s">
        <v>167</v>
      </c>
      <c r="E254" s="243" t="s">
        <v>19</v>
      </c>
      <c r="F254" s="244" t="s">
        <v>1592</v>
      </c>
      <c r="G254" s="242"/>
      <c r="H254" s="245">
        <v>80.189999999999998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167</v>
      </c>
      <c r="AU254" s="251" t="s">
        <v>81</v>
      </c>
      <c r="AV254" s="14" t="s">
        <v>81</v>
      </c>
      <c r="AW254" s="14" t="s">
        <v>33</v>
      </c>
      <c r="AX254" s="14" t="s">
        <v>72</v>
      </c>
      <c r="AY254" s="251" t="s">
        <v>155</v>
      </c>
    </row>
    <row r="255" s="13" customFormat="1">
      <c r="A255" s="13"/>
      <c r="B255" s="230"/>
      <c r="C255" s="231"/>
      <c r="D255" s="232" t="s">
        <v>167</v>
      </c>
      <c r="E255" s="233" t="s">
        <v>19</v>
      </c>
      <c r="F255" s="234" t="s">
        <v>1550</v>
      </c>
      <c r="G255" s="231"/>
      <c r="H255" s="233" t="s">
        <v>19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167</v>
      </c>
      <c r="AU255" s="240" t="s">
        <v>81</v>
      </c>
      <c r="AV255" s="13" t="s">
        <v>79</v>
      </c>
      <c r="AW255" s="13" t="s">
        <v>33</v>
      </c>
      <c r="AX255" s="13" t="s">
        <v>72</v>
      </c>
      <c r="AY255" s="240" t="s">
        <v>155</v>
      </c>
    </row>
    <row r="256" s="14" customFormat="1">
      <c r="A256" s="14"/>
      <c r="B256" s="241"/>
      <c r="C256" s="242"/>
      <c r="D256" s="232" t="s">
        <v>167</v>
      </c>
      <c r="E256" s="243" t="s">
        <v>19</v>
      </c>
      <c r="F256" s="244" t="s">
        <v>1551</v>
      </c>
      <c r="G256" s="242"/>
      <c r="H256" s="245">
        <v>49.5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1" t="s">
        <v>167</v>
      </c>
      <c r="AU256" s="251" t="s">
        <v>81</v>
      </c>
      <c r="AV256" s="14" t="s">
        <v>81</v>
      </c>
      <c r="AW256" s="14" t="s">
        <v>33</v>
      </c>
      <c r="AX256" s="14" t="s">
        <v>72</v>
      </c>
      <c r="AY256" s="251" t="s">
        <v>155</v>
      </c>
    </row>
    <row r="257" s="13" customFormat="1">
      <c r="A257" s="13"/>
      <c r="B257" s="230"/>
      <c r="C257" s="231"/>
      <c r="D257" s="232" t="s">
        <v>167</v>
      </c>
      <c r="E257" s="233" t="s">
        <v>19</v>
      </c>
      <c r="F257" s="234" t="s">
        <v>1593</v>
      </c>
      <c r="G257" s="231"/>
      <c r="H257" s="233" t="s">
        <v>19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167</v>
      </c>
      <c r="AU257" s="240" t="s">
        <v>81</v>
      </c>
      <c r="AV257" s="13" t="s">
        <v>79</v>
      </c>
      <c r="AW257" s="13" t="s">
        <v>33</v>
      </c>
      <c r="AX257" s="13" t="s">
        <v>72</v>
      </c>
      <c r="AY257" s="240" t="s">
        <v>155</v>
      </c>
    </row>
    <row r="258" s="14" customFormat="1">
      <c r="A258" s="14"/>
      <c r="B258" s="241"/>
      <c r="C258" s="242"/>
      <c r="D258" s="232" t="s">
        <v>167</v>
      </c>
      <c r="E258" s="243" t="s">
        <v>19</v>
      </c>
      <c r="F258" s="244" t="s">
        <v>1529</v>
      </c>
      <c r="G258" s="242"/>
      <c r="H258" s="245">
        <v>74.25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167</v>
      </c>
      <c r="AU258" s="251" t="s">
        <v>81</v>
      </c>
      <c r="AV258" s="14" t="s">
        <v>81</v>
      </c>
      <c r="AW258" s="14" t="s">
        <v>33</v>
      </c>
      <c r="AX258" s="14" t="s">
        <v>72</v>
      </c>
      <c r="AY258" s="251" t="s">
        <v>155</v>
      </c>
    </row>
    <row r="259" s="14" customFormat="1">
      <c r="A259" s="14"/>
      <c r="B259" s="241"/>
      <c r="C259" s="242"/>
      <c r="D259" s="232" t="s">
        <v>167</v>
      </c>
      <c r="E259" s="243" t="s">
        <v>19</v>
      </c>
      <c r="F259" s="244" t="s">
        <v>1530</v>
      </c>
      <c r="G259" s="242"/>
      <c r="H259" s="245">
        <v>11.880000000000001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167</v>
      </c>
      <c r="AU259" s="251" t="s">
        <v>81</v>
      </c>
      <c r="AV259" s="14" t="s">
        <v>81</v>
      </c>
      <c r="AW259" s="14" t="s">
        <v>33</v>
      </c>
      <c r="AX259" s="14" t="s">
        <v>72</v>
      </c>
      <c r="AY259" s="251" t="s">
        <v>155</v>
      </c>
    </row>
    <row r="260" s="15" customFormat="1">
      <c r="A260" s="15"/>
      <c r="B260" s="252"/>
      <c r="C260" s="253"/>
      <c r="D260" s="232" t="s">
        <v>167</v>
      </c>
      <c r="E260" s="254" t="s">
        <v>19</v>
      </c>
      <c r="F260" s="255" t="s">
        <v>173</v>
      </c>
      <c r="G260" s="253"/>
      <c r="H260" s="256">
        <v>215.81999999999999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2" t="s">
        <v>167</v>
      </c>
      <c r="AU260" s="262" t="s">
        <v>81</v>
      </c>
      <c r="AV260" s="15" t="s">
        <v>163</v>
      </c>
      <c r="AW260" s="15" t="s">
        <v>33</v>
      </c>
      <c r="AX260" s="15" t="s">
        <v>79</v>
      </c>
      <c r="AY260" s="262" t="s">
        <v>155</v>
      </c>
    </row>
    <row r="261" s="2" customFormat="1" ht="24.15" customHeight="1">
      <c r="A261" s="38"/>
      <c r="B261" s="39"/>
      <c r="C261" s="212" t="s">
        <v>424</v>
      </c>
      <c r="D261" s="212" t="s">
        <v>158</v>
      </c>
      <c r="E261" s="213" t="s">
        <v>1594</v>
      </c>
      <c r="F261" s="214" t="s">
        <v>1595</v>
      </c>
      <c r="G261" s="215" t="s">
        <v>161</v>
      </c>
      <c r="H261" s="216">
        <v>86.129999999999995</v>
      </c>
      <c r="I261" s="217"/>
      <c r="J261" s="218">
        <f>ROUND(I261*H261,2)</f>
        <v>0</v>
      </c>
      <c r="K261" s="214" t="s">
        <v>162</v>
      </c>
      <c r="L261" s="44"/>
      <c r="M261" s="219" t="s">
        <v>19</v>
      </c>
      <c r="N261" s="220" t="s">
        <v>43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0.081500000000000003</v>
      </c>
      <c r="T261" s="222">
        <f>S261*H261</f>
        <v>7.0195949999999998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262</v>
      </c>
      <c r="AT261" s="223" t="s">
        <v>158</v>
      </c>
      <c r="AU261" s="223" t="s">
        <v>81</v>
      </c>
      <c r="AY261" s="17" t="s">
        <v>155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79</v>
      </c>
      <c r="BK261" s="224">
        <f>ROUND(I261*H261,2)</f>
        <v>0</v>
      </c>
      <c r="BL261" s="17" t="s">
        <v>262</v>
      </c>
      <c r="BM261" s="223" t="s">
        <v>1596</v>
      </c>
    </row>
    <row r="262" s="2" customFormat="1">
      <c r="A262" s="38"/>
      <c r="B262" s="39"/>
      <c r="C262" s="40"/>
      <c r="D262" s="225" t="s">
        <v>165</v>
      </c>
      <c r="E262" s="40"/>
      <c r="F262" s="226" t="s">
        <v>1597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165</v>
      </c>
      <c r="AU262" s="17" t="s">
        <v>81</v>
      </c>
    </row>
    <row r="263" s="13" customFormat="1">
      <c r="A263" s="13"/>
      <c r="B263" s="230"/>
      <c r="C263" s="231"/>
      <c r="D263" s="232" t="s">
        <v>167</v>
      </c>
      <c r="E263" s="233" t="s">
        <v>19</v>
      </c>
      <c r="F263" s="234" t="s">
        <v>1598</v>
      </c>
      <c r="G263" s="231"/>
      <c r="H263" s="233" t="s">
        <v>19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167</v>
      </c>
      <c r="AU263" s="240" t="s">
        <v>81</v>
      </c>
      <c r="AV263" s="13" t="s">
        <v>79</v>
      </c>
      <c r="AW263" s="13" t="s">
        <v>33</v>
      </c>
      <c r="AX263" s="13" t="s">
        <v>72</v>
      </c>
      <c r="AY263" s="240" t="s">
        <v>155</v>
      </c>
    </row>
    <row r="264" s="14" customFormat="1">
      <c r="A264" s="14"/>
      <c r="B264" s="241"/>
      <c r="C264" s="242"/>
      <c r="D264" s="232" t="s">
        <v>167</v>
      </c>
      <c r="E264" s="243" t="s">
        <v>19</v>
      </c>
      <c r="F264" s="244" t="s">
        <v>1529</v>
      </c>
      <c r="G264" s="242"/>
      <c r="H264" s="245">
        <v>74.25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167</v>
      </c>
      <c r="AU264" s="251" t="s">
        <v>81</v>
      </c>
      <c r="AV264" s="14" t="s">
        <v>81</v>
      </c>
      <c r="AW264" s="14" t="s">
        <v>33</v>
      </c>
      <c r="AX264" s="14" t="s">
        <v>72</v>
      </c>
      <c r="AY264" s="251" t="s">
        <v>155</v>
      </c>
    </row>
    <row r="265" s="14" customFormat="1">
      <c r="A265" s="14"/>
      <c r="B265" s="241"/>
      <c r="C265" s="242"/>
      <c r="D265" s="232" t="s">
        <v>167</v>
      </c>
      <c r="E265" s="243" t="s">
        <v>19</v>
      </c>
      <c r="F265" s="244" t="s">
        <v>1530</v>
      </c>
      <c r="G265" s="242"/>
      <c r="H265" s="245">
        <v>11.880000000000001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167</v>
      </c>
      <c r="AU265" s="251" t="s">
        <v>81</v>
      </c>
      <c r="AV265" s="14" t="s">
        <v>81</v>
      </c>
      <c r="AW265" s="14" t="s">
        <v>33</v>
      </c>
      <c r="AX265" s="14" t="s">
        <v>72</v>
      </c>
      <c r="AY265" s="251" t="s">
        <v>155</v>
      </c>
    </row>
    <row r="266" s="15" customFormat="1">
      <c r="A266" s="15"/>
      <c r="B266" s="252"/>
      <c r="C266" s="253"/>
      <c r="D266" s="232" t="s">
        <v>167</v>
      </c>
      <c r="E266" s="254" t="s">
        <v>19</v>
      </c>
      <c r="F266" s="255" t="s">
        <v>173</v>
      </c>
      <c r="G266" s="253"/>
      <c r="H266" s="256">
        <v>86.129999999999995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2" t="s">
        <v>167</v>
      </c>
      <c r="AU266" s="262" t="s">
        <v>81</v>
      </c>
      <c r="AV266" s="15" t="s">
        <v>163</v>
      </c>
      <c r="AW266" s="15" t="s">
        <v>33</v>
      </c>
      <c r="AX266" s="15" t="s">
        <v>79</v>
      </c>
      <c r="AY266" s="262" t="s">
        <v>155</v>
      </c>
    </row>
    <row r="267" s="2" customFormat="1" ht="37.8" customHeight="1">
      <c r="A267" s="38"/>
      <c r="B267" s="39"/>
      <c r="C267" s="212" t="s">
        <v>430</v>
      </c>
      <c r="D267" s="212" t="s">
        <v>158</v>
      </c>
      <c r="E267" s="213" t="s">
        <v>566</v>
      </c>
      <c r="F267" s="214" t="s">
        <v>567</v>
      </c>
      <c r="G267" s="215" t="s">
        <v>161</v>
      </c>
      <c r="H267" s="216">
        <v>129.69</v>
      </c>
      <c r="I267" s="217"/>
      <c r="J267" s="218">
        <f>ROUND(I267*H267,2)</f>
        <v>0</v>
      </c>
      <c r="K267" s="214" t="s">
        <v>162</v>
      </c>
      <c r="L267" s="44"/>
      <c r="M267" s="219" t="s">
        <v>19</v>
      </c>
      <c r="N267" s="220" t="s">
        <v>43</v>
      </c>
      <c r="O267" s="84"/>
      <c r="P267" s="221">
        <f>O267*H267</f>
        <v>0</v>
      </c>
      <c r="Q267" s="221">
        <v>0.0055799999999999999</v>
      </c>
      <c r="R267" s="221">
        <f>Q267*H267</f>
        <v>0.72367019999999993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262</v>
      </c>
      <c r="AT267" s="223" t="s">
        <v>158</v>
      </c>
      <c r="AU267" s="223" t="s">
        <v>81</v>
      </c>
      <c r="AY267" s="17" t="s">
        <v>155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79</v>
      </c>
      <c r="BK267" s="224">
        <f>ROUND(I267*H267,2)</f>
        <v>0</v>
      </c>
      <c r="BL267" s="17" t="s">
        <v>262</v>
      </c>
      <c r="BM267" s="223" t="s">
        <v>1599</v>
      </c>
    </row>
    <row r="268" s="2" customFormat="1">
      <c r="A268" s="38"/>
      <c r="B268" s="39"/>
      <c r="C268" s="40"/>
      <c r="D268" s="225" t="s">
        <v>165</v>
      </c>
      <c r="E268" s="40"/>
      <c r="F268" s="226" t="s">
        <v>569</v>
      </c>
      <c r="G268" s="40"/>
      <c r="H268" s="40"/>
      <c r="I268" s="227"/>
      <c r="J268" s="40"/>
      <c r="K268" s="40"/>
      <c r="L268" s="44"/>
      <c r="M268" s="228"/>
      <c r="N268" s="229"/>
      <c r="O268" s="84"/>
      <c r="P268" s="84"/>
      <c r="Q268" s="84"/>
      <c r="R268" s="84"/>
      <c r="S268" s="84"/>
      <c r="T268" s="85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165</v>
      </c>
      <c r="AU268" s="17" t="s">
        <v>81</v>
      </c>
    </row>
    <row r="269" s="13" customFormat="1">
      <c r="A269" s="13"/>
      <c r="B269" s="230"/>
      <c r="C269" s="231"/>
      <c r="D269" s="232" t="s">
        <v>167</v>
      </c>
      <c r="E269" s="233" t="s">
        <v>19</v>
      </c>
      <c r="F269" s="234" t="s">
        <v>1591</v>
      </c>
      <c r="G269" s="231"/>
      <c r="H269" s="233" t="s">
        <v>19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167</v>
      </c>
      <c r="AU269" s="240" t="s">
        <v>81</v>
      </c>
      <c r="AV269" s="13" t="s">
        <v>79</v>
      </c>
      <c r="AW269" s="13" t="s">
        <v>33</v>
      </c>
      <c r="AX269" s="13" t="s">
        <v>72</v>
      </c>
      <c r="AY269" s="240" t="s">
        <v>155</v>
      </c>
    </row>
    <row r="270" s="14" customFormat="1">
      <c r="A270" s="14"/>
      <c r="B270" s="241"/>
      <c r="C270" s="242"/>
      <c r="D270" s="232" t="s">
        <v>167</v>
      </c>
      <c r="E270" s="243" t="s">
        <v>19</v>
      </c>
      <c r="F270" s="244" t="s">
        <v>1592</v>
      </c>
      <c r="G270" s="242"/>
      <c r="H270" s="245">
        <v>80.189999999999998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167</v>
      </c>
      <c r="AU270" s="251" t="s">
        <v>81</v>
      </c>
      <c r="AV270" s="14" t="s">
        <v>81</v>
      </c>
      <c r="AW270" s="14" t="s">
        <v>33</v>
      </c>
      <c r="AX270" s="14" t="s">
        <v>72</v>
      </c>
      <c r="AY270" s="251" t="s">
        <v>155</v>
      </c>
    </row>
    <row r="271" s="13" customFormat="1">
      <c r="A271" s="13"/>
      <c r="B271" s="230"/>
      <c r="C271" s="231"/>
      <c r="D271" s="232" t="s">
        <v>167</v>
      </c>
      <c r="E271" s="233" t="s">
        <v>19</v>
      </c>
      <c r="F271" s="234" t="s">
        <v>1550</v>
      </c>
      <c r="G271" s="231"/>
      <c r="H271" s="233" t="s">
        <v>19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167</v>
      </c>
      <c r="AU271" s="240" t="s">
        <v>81</v>
      </c>
      <c r="AV271" s="13" t="s">
        <v>79</v>
      </c>
      <c r="AW271" s="13" t="s">
        <v>33</v>
      </c>
      <c r="AX271" s="13" t="s">
        <v>72</v>
      </c>
      <c r="AY271" s="240" t="s">
        <v>155</v>
      </c>
    </row>
    <row r="272" s="14" customFormat="1">
      <c r="A272" s="14"/>
      <c r="B272" s="241"/>
      <c r="C272" s="242"/>
      <c r="D272" s="232" t="s">
        <v>167</v>
      </c>
      <c r="E272" s="243" t="s">
        <v>19</v>
      </c>
      <c r="F272" s="244" t="s">
        <v>1551</v>
      </c>
      <c r="G272" s="242"/>
      <c r="H272" s="245">
        <v>49.5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167</v>
      </c>
      <c r="AU272" s="251" t="s">
        <v>81</v>
      </c>
      <c r="AV272" s="14" t="s">
        <v>81</v>
      </c>
      <c r="AW272" s="14" t="s">
        <v>33</v>
      </c>
      <c r="AX272" s="14" t="s">
        <v>72</v>
      </c>
      <c r="AY272" s="251" t="s">
        <v>155</v>
      </c>
    </row>
    <row r="273" s="15" customFormat="1">
      <c r="A273" s="15"/>
      <c r="B273" s="252"/>
      <c r="C273" s="253"/>
      <c r="D273" s="232" t="s">
        <v>167</v>
      </c>
      <c r="E273" s="254" t="s">
        <v>19</v>
      </c>
      <c r="F273" s="255" t="s">
        <v>173</v>
      </c>
      <c r="G273" s="253"/>
      <c r="H273" s="256">
        <v>129.69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2" t="s">
        <v>167</v>
      </c>
      <c r="AU273" s="262" t="s">
        <v>81</v>
      </c>
      <c r="AV273" s="15" t="s">
        <v>163</v>
      </c>
      <c r="AW273" s="15" t="s">
        <v>33</v>
      </c>
      <c r="AX273" s="15" t="s">
        <v>79</v>
      </c>
      <c r="AY273" s="262" t="s">
        <v>155</v>
      </c>
    </row>
    <row r="274" s="2" customFormat="1" ht="24.15" customHeight="1">
      <c r="A274" s="38"/>
      <c r="B274" s="39"/>
      <c r="C274" s="212" t="s">
        <v>434</v>
      </c>
      <c r="D274" s="212" t="s">
        <v>158</v>
      </c>
      <c r="E274" s="213" t="s">
        <v>1600</v>
      </c>
      <c r="F274" s="214" t="s">
        <v>1601</v>
      </c>
      <c r="G274" s="215" t="s">
        <v>378</v>
      </c>
      <c r="H274" s="216">
        <v>3828</v>
      </c>
      <c r="I274" s="217"/>
      <c r="J274" s="218">
        <f>ROUND(I274*H274,2)</f>
        <v>0</v>
      </c>
      <c r="K274" s="214" t="s">
        <v>162</v>
      </c>
      <c r="L274" s="44"/>
      <c r="M274" s="219" t="s">
        <v>19</v>
      </c>
      <c r="N274" s="220" t="s">
        <v>43</v>
      </c>
      <c r="O274" s="84"/>
      <c r="P274" s="221">
        <f>O274*H274</f>
        <v>0</v>
      </c>
      <c r="Q274" s="221">
        <v>0.00016000000000000001</v>
      </c>
      <c r="R274" s="221">
        <f>Q274*H274</f>
        <v>0.61248000000000002</v>
      </c>
      <c r="S274" s="221">
        <v>0.00069999999999999999</v>
      </c>
      <c r="T274" s="222">
        <f>S274*H274</f>
        <v>2.6795999999999998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262</v>
      </c>
      <c r="AT274" s="223" t="s">
        <v>158</v>
      </c>
      <c r="AU274" s="223" t="s">
        <v>81</v>
      </c>
      <c r="AY274" s="17" t="s">
        <v>155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79</v>
      </c>
      <c r="BK274" s="224">
        <f>ROUND(I274*H274,2)</f>
        <v>0</v>
      </c>
      <c r="BL274" s="17" t="s">
        <v>262</v>
      </c>
      <c r="BM274" s="223" t="s">
        <v>1602</v>
      </c>
    </row>
    <row r="275" s="2" customFormat="1">
      <c r="A275" s="38"/>
      <c r="B275" s="39"/>
      <c r="C275" s="40"/>
      <c r="D275" s="225" t="s">
        <v>165</v>
      </c>
      <c r="E275" s="40"/>
      <c r="F275" s="226" t="s">
        <v>1603</v>
      </c>
      <c r="G275" s="40"/>
      <c r="H275" s="40"/>
      <c r="I275" s="227"/>
      <c r="J275" s="40"/>
      <c r="K275" s="40"/>
      <c r="L275" s="44"/>
      <c r="M275" s="228"/>
      <c r="N275" s="229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165</v>
      </c>
      <c r="AU275" s="17" t="s">
        <v>81</v>
      </c>
    </row>
    <row r="276" s="13" customFormat="1">
      <c r="A276" s="13"/>
      <c r="B276" s="230"/>
      <c r="C276" s="231"/>
      <c r="D276" s="232" t="s">
        <v>167</v>
      </c>
      <c r="E276" s="233" t="s">
        <v>19</v>
      </c>
      <c r="F276" s="234" t="s">
        <v>1604</v>
      </c>
      <c r="G276" s="231"/>
      <c r="H276" s="233" t="s">
        <v>19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167</v>
      </c>
      <c r="AU276" s="240" t="s">
        <v>81</v>
      </c>
      <c r="AV276" s="13" t="s">
        <v>79</v>
      </c>
      <c r="AW276" s="13" t="s">
        <v>33</v>
      </c>
      <c r="AX276" s="13" t="s">
        <v>72</v>
      </c>
      <c r="AY276" s="240" t="s">
        <v>155</v>
      </c>
    </row>
    <row r="277" s="14" customFormat="1">
      <c r="A277" s="14"/>
      <c r="B277" s="241"/>
      <c r="C277" s="242"/>
      <c r="D277" s="232" t="s">
        <v>167</v>
      </c>
      <c r="E277" s="243" t="s">
        <v>19</v>
      </c>
      <c r="F277" s="244" t="s">
        <v>1605</v>
      </c>
      <c r="G277" s="242"/>
      <c r="H277" s="245">
        <v>3300</v>
      </c>
      <c r="I277" s="246"/>
      <c r="J277" s="242"/>
      <c r="K277" s="242"/>
      <c r="L277" s="247"/>
      <c r="M277" s="248"/>
      <c r="N277" s="249"/>
      <c r="O277" s="249"/>
      <c r="P277" s="249"/>
      <c r="Q277" s="249"/>
      <c r="R277" s="249"/>
      <c r="S277" s="249"/>
      <c r="T277" s="25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1" t="s">
        <v>167</v>
      </c>
      <c r="AU277" s="251" t="s">
        <v>81</v>
      </c>
      <c r="AV277" s="14" t="s">
        <v>81</v>
      </c>
      <c r="AW277" s="14" t="s">
        <v>33</v>
      </c>
      <c r="AX277" s="14" t="s">
        <v>72</v>
      </c>
      <c r="AY277" s="251" t="s">
        <v>155</v>
      </c>
    </row>
    <row r="278" s="14" customFormat="1">
      <c r="A278" s="14"/>
      <c r="B278" s="241"/>
      <c r="C278" s="242"/>
      <c r="D278" s="232" t="s">
        <v>167</v>
      </c>
      <c r="E278" s="243" t="s">
        <v>19</v>
      </c>
      <c r="F278" s="244" t="s">
        <v>1606</v>
      </c>
      <c r="G278" s="242"/>
      <c r="H278" s="245">
        <v>528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167</v>
      </c>
      <c r="AU278" s="251" t="s">
        <v>81</v>
      </c>
      <c r="AV278" s="14" t="s">
        <v>81</v>
      </c>
      <c r="AW278" s="14" t="s">
        <v>33</v>
      </c>
      <c r="AX278" s="14" t="s">
        <v>72</v>
      </c>
      <c r="AY278" s="251" t="s">
        <v>155</v>
      </c>
    </row>
    <row r="279" s="15" customFormat="1">
      <c r="A279" s="15"/>
      <c r="B279" s="252"/>
      <c r="C279" s="253"/>
      <c r="D279" s="232" t="s">
        <v>167</v>
      </c>
      <c r="E279" s="254" t="s">
        <v>19</v>
      </c>
      <c r="F279" s="255" t="s">
        <v>173</v>
      </c>
      <c r="G279" s="253"/>
      <c r="H279" s="256">
        <v>3828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2" t="s">
        <v>167</v>
      </c>
      <c r="AU279" s="262" t="s">
        <v>81</v>
      </c>
      <c r="AV279" s="15" t="s">
        <v>163</v>
      </c>
      <c r="AW279" s="15" t="s">
        <v>33</v>
      </c>
      <c r="AX279" s="15" t="s">
        <v>79</v>
      </c>
      <c r="AY279" s="262" t="s">
        <v>155</v>
      </c>
    </row>
    <row r="280" s="2" customFormat="1" ht="24.15" customHeight="1">
      <c r="A280" s="38"/>
      <c r="B280" s="39"/>
      <c r="C280" s="264" t="s">
        <v>439</v>
      </c>
      <c r="D280" s="264" t="s">
        <v>331</v>
      </c>
      <c r="E280" s="265" t="s">
        <v>572</v>
      </c>
      <c r="F280" s="266" t="s">
        <v>573</v>
      </c>
      <c r="G280" s="267" t="s">
        <v>161</v>
      </c>
      <c r="H280" s="268">
        <v>235.155</v>
      </c>
      <c r="I280" s="269"/>
      <c r="J280" s="270">
        <f>ROUND(I280*H280,2)</f>
        <v>0</v>
      </c>
      <c r="K280" s="266" t="s">
        <v>162</v>
      </c>
      <c r="L280" s="271"/>
      <c r="M280" s="272" t="s">
        <v>19</v>
      </c>
      <c r="N280" s="273" t="s">
        <v>43</v>
      </c>
      <c r="O280" s="84"/>
      <c r="P280" s="221">
        <f>O280*H280</f>
        <v>0</v>
      </c>
      <c r="Q280" s="221">
        <v>0.01771</v>
      </c>
      <c r="R280" s="221">
        <f>Q280*H280</f>
        <v>4.16459505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334</v>
      </c>
      <c r="AT280" s="223" t="s">
        <v>331</v>
      </c>
      <c r="AU280" s="223" t="s">
        <v>81</v>
      </c>
      <c r="AY280" s="17" t="s">
        <v>155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79</v>
      </c>
      <c r="BK280" s="224">
        <f>ROUND(I280*H280,2)</f>
        <v>0</v>
      </c>
      <c r="BL280" s="17" t="s">
        <v>262</v>
      </c>
      <c r="BM280" s="223" t="s">
        <v>1607</v>
      </c>
    </row>
    <row r="281" s="13" customFormat="1">
      <c r="A281" s="13"/>
      <c r="B281" s="230"/>
      <c r="C281" s="231"/>
      <c r="D281" s="232" t="s">
        <v>167</v>
      </c>
      <c r="E281" s="233" t="s">
        <v>19</v>
      </c>
      <c r="F281" s="234" t="s">
        <v>1608</v>
      </c>
      <c r="G281" s="231"/>
      <c r="H281" s="233" t="s">
        <v>19</v>
      </c>
      <c r="I281" s="235"/>
      <c r="J281" s="231"/>
      <c r="K281" s="231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167</v>
      </c>
      <c r="AU281" s="240" t="s">
        <v>81</v>
      </c>
      <c r="AV281" s="13" t="s">
        <v>79</v>
      </c>
      <c r="AW281" s="13" t="s">
        <v>33</v>
      </c>
      <c r="AX281" s="13" t="s">
        <v>72</v>
      </c>
      <c r="AY281" s="240" t="s">
        <v>155</v>
      </c>
    </row>
    <row r="282" s="14" customFormat="1">
      <c r="A282" s="14"/>
      <c r="B282" s="241"/>
      <c r="C282" s="242"/>
      <c r="D282" s="232" t="s">
        <v>167</v>
      </c>
      <c r="E282" s="243" t="s">
        <v>19</v>
      </c>
      <c r="F282" s="244" t="s">
        <v>1609</v>
      </c>
      <c r="G282" s="242"/>
      <c r="H282" s="245">
        <v>99.049999999999997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167</v>
      </c>
      <c r="AU282" s="251" t="s">
        <v>81</v>
      </c>
      <c r="AV282" s="14" t="s">
        <v>81</v>
      </c>
      <c r="AW282" s="14" t="s">
        <v>33</v>
      </c>
      <c r="AX282" s="14" t="s">
        <v>72</v>
      </c>
      <c r="AY282" s="251" t="s">
        <v>155</v>
      </c>
    </row>
    <row r="283" s="13" customFormat="1">
      <c r="A283" s="13"/>
      <c r="B283" s="230"/>
      <c r="C283" s="231"/>
      <c r="D283" s="232" t="s">
        <v>167</v>
      </c>
      <c r="E283" s="233" t="s">
        <v>19</v>
      </c>
      <c r="F283" s="234" t="s">
        <v>1550</v>
      </c>
      <c r="G283" s="231"/>
      <c r="H283" s="233" t="s">
        <v>19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167</v>
      </c>
      <c r="AU283" s="240" t="s">
        <v>81</v>
      </c>
      <c r="AV283" s="13" t="s">
        <v>79</v>
      </c>
      <c r="AW283" s="13" t="s">
        <v>33</v>
      </c>
      <c r="AX283" s="13" t="s">
        <v>72</v>
      </c>
      <c r="AY283" s="240" t="s">
        <v>155</v>
      </c>
    </row>
    <row r="284" s="14" customFormat="1">
      <c r="A284" s="14"/>
      <c r="B284" s="241"/>
      <c r="C284" s="242"/>
      <c r="D284" s="232" t="s">
        <v>167</v>
      </c>
      <c r="E284" s="243" t="s">
        <v>19</v>
      </c>
      <c r="F284" s="244" t="s">
        <v>1551</v>
      </c>
      <c r="G284" s="242"/>
      <c r="H284" s="245">
        <v>49.5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167</v>
      </c>
      <c r="AU284" s="251" t="s">
        <v>81</v>
      </c>
      <c r="AV284" s="14" t="s">
        <v>81</v>
      </c>
      <c r="AW284" s="14" t="s">
        <v>33</v>
      </c>
      <c r="AX284" s="14" t="s">
        <v>72</v>
      </c>
      <c r="AY284" s="251" t="s">
        <v>155</v>
      </c>
    </row>
    <row r="285" s="13" customFormat="1">
      <c r="A285" s="13"/>
      <c r="B285" s="230"/>
      <c r="C285" s="231"/>
      <c r="D285" s="232" t="s">
        <v>167</v>
      </c>
      <c r="E285" s="233" t="s">
        <v>19</v>
      </c>
      <c r="F285" s="234" t="s">
        <v>1591</v>
      </c>
      <c r="G285" s="231"/>
      <c r="H285" s="233" t="s">
        <v>19</v>
      </c>
      <c r="I285" s="235"/>
      <c r="J285" s="231"/>
      <c r="K285" s="231"/>
      <c r="L285" s="236"/>
      <c r="M285" s="237"/>
      <c r="N285" s="238"/>
      <c r="O285" s="238"/>
      <c r="P285" s="238"/>
      <c r="Q285" s="238"/>
      <c r="R285" s="238"/>
      <c r="S285" s="238"/>
      <c r="T285" s="23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0" t="s">
        <v>167</v>
      </c>
      <c r="AU285" s="240" t="s">
        <v>81</v>
      </c>
      <c r="AV285" s="13" t="s">
        <v>79</v>
      </c>
      <c r="AW285" s="13" t="s">
        <v>33</v>
      </c>
      <c r="AX285" s="13" t="s">
        <v>72</v>
      </c>
      <c r="AY285" s="240" t="s">
        <v>155</v>
      </c>
    </row>
    <row r="286" s="14" customFormat="1">
      <c r="A286" s="14"/>
      <c r="B286" s="241"/>
      <c r="C286" s="242"/>
      <c r="D286" s="232" t="s">
        <v>167</v>
      </c>
      <c r="E286" s="243" t="s">
        <v>19</v>
      </c>
      <c r="F286" s="244" t="s">
        <v>1610</v>
      </c>
      <c r="G286" s="242"/>
      <c r="H286" s="245">
        <v>86.605000000000004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167</v>
      </c>
      <c r="AU286" s="251" t="s">
        <v>81</v>
      </c>
      <c r="AV286" s="14" t="s">
        <v>81</v>
      </c>
      <c r="AW286" s="14" t="s">
        <v>33</v>
      </c>
      <c r="AX286" s="14" t="s">
        <v>72</v>
      </c>
      <c r="AY286" s="251" t="s">
        <v>155</v>
      </c>
    </row>
    <row r="287" s="15" customFormat="1">
      <c r="A287" s="15"/>
      <c r="B287" s="252"/>
      <c r="C287" s="253"/>
      <c r="D287" s="232" t="s">
        <v>167</v>
      </c>
      <c r="E287" s="254" t="s">
        <v>19</v>
      </c>
      <c r="F287" s="255" t="s">
        <v>173</v>
      </c>
      <c r="G287" s="253"/>
      <c r="H287" s="256">
        <v>235.155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2" t="s">
        <v>167</v>
      </c>
      <c r="AU287" s="262" t="s">
        <v>81</v>
      </c>
      <c r="AV287" s="15" t="s">
        <v>163</v>
      </c>
      <c r="AW287" s="15" t="s">
        <v>33</v>
      </c>
      <c r="AX287" s="15" t="s">
        <v>79</v>
      </c>
      <c r="AY287" s="262" t="s">
        <v>155</v>
      </c>
    </row>
    <row r="288" s="2" customFormat="1" ht="49.05" customHeight="1">
      <c r="A288" s="38"/>
      <c r="B288" s="39"/>
      <c r="C288" s="212" t="s">
        <v>443</v>
      </c>
      <c r="D288" s="212" t="s">
        <v>158</v>
      </c>
      <c r="E288" s="213" t="s">
        <v>577</v>
      </c>
      <c r="F288" s="214" t="s">
        <v>578</v>
      </c>
      <c r="G288" s="215" t="s">
        <v>340</v>
      </c>
      <c r="H288" s="274"/>
      <c r="I288" s="217"/>
      <c r="J288" s="218">
        <f>ROUND(I288*H288,2)</f>
        <v>0</v>
      </c>
      <c r="K288" s="214" t="s">
        <v>162</v>
      </c>
      <c r="L288" s="44"/>
      <c r="M288" s="219" t="s">
        <v>19</v>
      </c>
      <c r="N288" s="220" t="s">
        <v>43</v>
      </c>
      <c r="O288" s="84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3" t="s">
        <v>262</v>
      </c>
      <c r="AT288" s="223" t="s">
        <v>158</v>
      </c>
      <c r="AU288" s="223" t="s">
        <v>81</v>
      </c>
      <c r="AY288" s="17" t="s">
        <v>155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7" t="s">
        <v>79</v>
      </c>
      <c r="BK288" s="224">
        <f>ROUND(I288*H288,2)</f>
        <v>0</v>
      </c>
      <c r="BL288" s="17" t="s">
        <v>262</v>
      </c>
      <c r="BM288" s="223" t="s">
        <v>1611</v>
      </c>
    </row>
    <row r="289" s="2" customFormat="1">
      <c r="A289" s="38"/>
      <c r="B289" s="39"/>
      <c r="C289" s="40"/>
      <c r="D289" s="225" t="s">
        <v>165</v>
      </c>
      <c r="E289" s="40"/>
      <c r="F289" s="226" t="s">
        <v>580</v>
      </c>
      <c r="G289" s="40"/>
      <c r="H289" s="40"/>
      <c r="I289" s="227"/>
      <c r="J289" s="40"/>
      <c r="K289" s="40"/>
      <c r="L289" s="44"/>
      <c r="M289" s="228"/>
      <c r="N289" s="229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165</v>
      </c>
      <c r="AU289" s="17" t="s">
        <v>81</v>
      </c>
    </row>
    <row r="290" s="12" customFormat="1" ht="22.8" customHeight="1">
      <c r="A290" s="12"/>
      <c r="B290" s="196"/>
      <c r="C290" s="197"/>
      <c r="D290" s="198" t="s">
        <v>71</v>
      </c>
      <c r="E290" s="210" t="s">
        <v>581</v>
      </c>
      <c r="F290" s="210" t="s">
        <v>582</v>
      </c>
      <c r="G290" s="197"/>
      <c r="H290" s="197"/>
      <c r="I290" s="200"/>
      <c r="J290" s="211">
        <f>BK290</f>
        <v>0</v>
      </c>
      <c r="K290" s="197"/>
      <c r="L290" s="202"/>
      <c r="M290" s="203"/>
      <c r="N290" s="204"/>
      <c r="O290" s="204"/>
      <c r="P290" s="205">
        <f>SUM(P291:P298)</f>
        <v>0</v>
      </c>
      <c r="Q290" s="204"/>
      <c r="R290" s="205">
        <f>SUM(R291:R298)</f>
        <v>0.11879999999999999</v>
      </c>
      <c r="S290" s="204"/>
      <c r="T290" s="206">
        <f>SUM(T291:T298)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7" t="s">
        <v>81</v>
      </c>
      <c r="AT290" s="208" t="s">
        <v>71</v>
      </c>
      <c r="AU290" s="208" t="s">
        <v>79</v>
      </c>
      <c r="AY290" s="207" t="s">
        <v>155</v>
      </c>
      <c r="BK290" s="209">
        <f>SUM(BK291:BK298)</f>
        <v>0</v>
      </c>
    </row>
    <row r="291" s="2" customFormat="1" ht="24.15" customHeight="1">
      <c r="A291" s="38"/>
      <c r="B291" s="39"/>
      <c r="C291" s="212" t="s">
        <v>448</v>
      </c>
      <c r="D291" s="212" t="s">
        <v>158</v>
      </c>
      <c r="E291" s="213" t="s">
        <v>584</v>
      </c>
      <c r="F291" s="214" t="s">
        <v>585</v>
      </c>
      <c r="G291" s="215" t="s">
        <v>161</v>
      </c>
      <c r="H291" s="216">
        <v>396</v>
      </c>
      <c r="I291" s="217"/>
      <c r="J291" s="218">
        <f>ROUND(I291*H291,2)</f>
        <v>0</v>
      </c>
      <c r="K291" s="214" t="s">
        <v>162</v>
      </c>
      <c r="L291" s="44"/>
      <c r="M291" s="219" t="s">
        <v>19</v>
      </c>
      <c r="N291" s="220" t="s">
        <v>43</v>
      </c>
      <c r="O291" s="84"/>
      <c r="P291" s="221">
        <f>O291*H291</f>
        <v>0</v>
      </c>
      <c r="Q291" s="221">
        <v>6.0000000000000002E-05</v>
      </c>
      <c r="R291" s="221">
        <f>Q291*H291</f>
        <v>0.02376</v>
      </c>
      <c r="S291" s="221">
        <v>0</v>
      </c>
      <c r="T291" s="22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3" t="s">
        <v>262</v>
      </c>
      <c r="AT291" s="223" t="s">
        <v>158</v>
      </c>
      <c r="AU291" s="223" t="s">
        <v>81</v>
      </c>
      <c r="AY291" s="17" t="s">
        <v>155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7" t="s">
        <v>79</v>
      </c>
      <c r="BK291" s="224">
        <f>ROUND(I291*H291,2)</f>
        <v>0</v>
      </c>
      <c r="BL291" s="17" t="s">
        <v>262</v>
      </c>
      <c r="BM291" s="223" t="s">
        <v>1612</v>
      </c>
    </row>
    <row r="292" s="2" customFormat="1">
      <c r="A292" s="38"/>
      <c r="B292" s="39"/>
      <c r="C292" s="40"/>
      <c r="D292" s="225" t="s">
        <v>165</v>
      </c>
      <c r="E292" s="40"/>
      <c r="F292" s="226" t="s">
        <v>587</v>
      </c>
      <c r="G292" s="40"/>
      <c r="H292" s="40"/>
      <c r="I292" s="227"/>
      <c r="J292" s="40"/>
      <c r="K292" s="40"/>
      <c r="L292" s="44"/>
      <c r="M292" s="228"/>
      <c r="N292" s="229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165</v>
      </c>
      <c r="AU292" s="17" t="s">
        <v>81</v>
      </c>
    </row>
    <row r="293" s="13" customFormat="1">
      <c r="A293" s="13"/>
      <c r="B293" s="230"/>
      <c r="C293" s="231"/>
      <c r="D293" s="232" t="s">
        <v>167</v>
      </c>
      <c r="E293" s="233" t="s">
        <v>19</v>
      </c>
      <c r="F293" s="234" t="s">
        <v>1292</v>
      </c>
      <c r="G293" s="231"/>
      <c r="H293" s="233" t="s">
        <v>19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167</v>
      </c>
      <c r="AU293" s="240" t="s">
        <v>81</v>
      </c>
      <c r="AV293" s="13" t="s">
        <v>79</v>
      </c>
      <c r="AW293" s="13" t="s">
        <v>33</v>
      </c>
      <c r="AX293" s="13" t="s">
        <v>72</v>
      </c>
      <c r="AY293" s="240" t="s">
        <v>155</v>
      </c>
    </row>
    <row r="294" s="14" customFormat="1">
      <c r="A294" s="14"/>
      <c r="B294" s="241"/>
      <c r="C294" s="242"/>
      <c r="D294" s="232" t="s">
        <v>167</v>
      </c>
      <c r="E294" s="243" t="s">
        <v>19</v>
      </c>
      <c r="F294" s="244" t="s">
        <v>1613</v>
      </c>
      <c r="G294" s="242"/>
      <c r="H294" s="245">
        <v>396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167</v>
      </c>
      <c r="AU294" s="251" t="s">
        <v>81</v>
      </c>
      <c r="AV294" s="14" t="s">
        <v>81</v>
      </c>
      <c r="AW294" s="14" t="s">
        <v>33</v>
      </c>
      <c r="AX294" s="14" t="s">
        <v>79</v>
      </c>
      <c r="AY294" s="251" t="s">
        <v>155</v>
      </c>
    </row>
    <row r="295" s="2" customFormat="1" ht="24.15" customHeight="1">
      <c r="A295" s="38"/>
      <c r="B295" s="39"/>
      <c r="C295" s="212" t="s">
        <v>452</v>
      </c>
      <c r="D295" s="212" t="s">
        <v>158</v>
      </c>
      <c r="E295" s="213" t="s">
        <v>591</v>
      </c>
      <c r="F295" s="214" t="s">
        <v>592</v>
      </c>
      <c r="G295" s="215" t="s">
        <v>161</v>
      </c>
      <c r="H295" s="216">
        <v>396</v>
      </c>
      <c r="I295" s="217"/>
      <c r="J295" s="218">
        <f>ROUND(I295*H295,2)</f>
        <v>0</v>
      </c>
      <c r="K295" s="214" t="s">
        <v>162</v>
      </c>
      <c r="L295" s="44"/>
      <c r="M295" s="219" t="s">
        <v>19</v>
      </c>
      <c r="N295" s="220" t="s">
        <v>43</v>
      </c>
      <c r="O295" s="84"/>
      <c r="P295" s="221">
        <f>O295*H295</f>
        <v>0</v>
      </c>
      <c r="Q295" s="221">
        <v>0.00012</v>
      </c>
      <c r="R295" s="221">
        <f>Q295*H295</f>
        <v>0.04752</v>
      </c>
      <c r="S295" s="221">
        <v>0</v>
      </c>
      <c r="T295" s="222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3" t="s">
        <v>262</v>
      </c>
      <c r="AT295" s="223" t="s">
        <v>158</v>
      </c>
      <c r="AU295" s="223" t="s">
        <v>81</v>
      </c>
      <c r="AY295" s="17" t="s">
        <v>155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7" t="s">
        <v>79</v>
      </c>
      <c r="BK295" s="224">
        <f>ROUND(I295*H295,2)</f>
        <v>0</v>
      </c>
      <c r="BL295" s="17" t="s">
        <v>262</v>
      </c>
      <c r="BM295" s="223" t="s">
        <v>1614</v>
      </c>
    </row>
    <row r="296" s="2" customFormat="1">
      <c r="A296" s="38"/>
      <c r="B296" s="39"/>
      <c r="C296" s="40"/>
      <c r="D296" s="225" t="s">
        <v>165</v>
      </c>
      <c r="E296" s="40"/>
      <c r="F296" s="226" t="s">
        <v>594</v>
      </c>
      <c r="G296" s="40"/>
      <c r="H296" s="40"/>
      <c r="I296" s="227"/>
      <c r="J296" s="40"/>
      <c r="K296" s="40"/>
      <c r="L296" s="44"/>
      <c r="M296" s="228"/>
      <c r="N296" s="229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165</v>
      </c>
      <c r="AU296" s="17" t="s">
        <v>81</v>
      </c>
    </row>
    <row r="297" s="2" customFormat="1" ht="24.15" customHeight="1">
      <c r="A297" s="38"/>
      <c r="B297" s="39"/>
      <c r="C297" s="212" t="s">
        <v>459</v>
      </c>
      <c r="D297" s="212" t="s">
        <v>158</v>
      </c>
      <c r="E297" s="213" t="s">
        <v>596</v>
      </c>
      <c r="F297" s="214" t="s">
        <v>597</v>
      </c>
      <c r="G297" s="215" t="s">
        <v>161</v>
      </c>
      <c r="H297" s="216">
        <v>396</v>
      </c>
      <c r="I297" s="217"/>
      <c r="J297" s="218">
        <f>ROUND(I297*H297,2)</f>
        <v>0</v>
      </c>
      <c r="K297" s="214" t="s">
        <v>162</v>
      </c>
      <c r="L297" s="44"/>
      <c r="M297" s="219" t="s">
        <v>19</v>
      </c>
      <c r="N297" s="220" t="s">
        <v>43</v>
      </c>
      <c r="O297" s="84"/>
      <c r="P297" s="221">
        <f>O297*H297</f>
        <v>0</v>
      </c>
      <c r="Q297" s="221">
        <v>0.00012</v>
      </c>
      <c r="R297" s="221">
        <f>Q297*H297</f>
        <v>0.04752</v>
      </c>
      <c r="S297" s="221">
        <v>0</v>
      </c>
      <c r="T297" s="22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3" t="s">
        <v>262</v>
      </c>
      <c r="AT297" s="223" t="s">
        <v>158</v>
      </c>
      <c r="AU297" s="223" t="s">
        <v>81</v>
      </c>
      <c r="AY297" s="17" t="s">
        <v>155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79</v>
      </c>
      <c r="BK297" s="224">
        <f>ROUND(I297*H297,2)</f>
        <v>0</v>
      </c>
      <c r="BL297" s="17" t="s">
        <v>262</v>
      </c>
      <c r="BM297" s="223" t="s">
        <v>1615</v>
      </c>
    </row>
    <row r="298" s="2" customFormat="1">
      <c r="A298" s="38"/>
      <c r="B298" s="39"/>
      <c r="C298" s="40"/>
      <c r="D298" s="225" t="s">
        <v>165</v>
      </c>
      <c r="E298" s="40"/>
      <c r="F298" s="226" t="s">
        <v>599</v>
      </c>
      <c r="G298" s="40"/>
      <c r="H298" s="40"/>
      <c r="I298" s="227"/>
      <c r="J298" s="40"/>
      <c r="K298" s="40"/>
      <c r="L298" s="44"/>
      <c r="M298" s="228"/>
      <c r="N298" s="229"/>
      <c r="O298" s="84"/>
      <c r="P298" s="84"/>
      <c r="Q298" s="84"/>
      <c r="R298" s="84"/>
      <c r="S298" s="84"/>
      <c r="T298" s="85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165</v>
      </c>
      <c r="AU298" s="17" t="s">
        <v>81</v>
      </c>
    </row>
    <row r="299" s="12" customFormat="1" ht="22.8" customHeight="1">
      <c r="A299" s="12"/>
      <c r="B299" s="196"/>
      <c r="C299" s="197"/>
      <c r="D299" s="198" t="s">
        <v>71</v>
      </c>
      <c r="E299" s="210" t="s">
        <v>600</v>
      </c>
      <c r="F299" s="210" t="s">
        <v>601</v>
      </c>
      <c r="G299" s="197"/>
      <c r="H299" s="197"/>
      <c r="I299" s="200"/>
      <c r="J299" s="211">
        <f>BK299</f>
        <v>0</v>
      </c>
      <c r="K299" s="197"/>
      <c r="L299" s="202"/>
      <c r="M299" s="203"/>
      <c r="N299" s="204"/>
      <c r="O299" s="204"/>
      <c r="P299" s="205">
        <f>SUM(P300:P312)</f>
        <v>0</v>
      </c>
      <c r="Q299" s="204"/>
      <c r="R299" s="205">
        <f>SUM(R300:R312)</f>
        <v>18.268326000000002</v>
      </c>
      <c r="S299" s="204"/>
      <c r="T299" s="206">
        <f>SUM(T300:T312)</f>
        <v>3.7754540400000001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7" t="s">
        <v>81</v>
      </c>
      <c r="AT299" s="208" t="s">
        <v>71</v>
      </c>
      <c r="AU299" s="208" t="s">
        <v>79</v>
      </c>
      <c r="AY299" s="207" t="s">
        <v>155</v>
      </c>
      <c r="BK299" s="209">
        <f>SUM(BK300:BK312)</f>
        <v>0</v>
      </c>
    </row>
    <row r="300" s="2" customFormat="1" ht="24.15" customHeight="1">
      <c r="A300" s="38"/>
      <c r="B300" s="39"/>
      <c r="C300" s="212" t="s">
        <v>465</v>
      </c>
      <c r="D300" s="212" t="s">
        <v>158</v>
      </c>
      <c r="E300" s="213" t="s">
        <v>603</v>
      </c>
      <c r="F300" s="214" t="s">
        <v>604</v>
      </c>
      <c r="G300" s="215" t="s">
        <v>161</v>
      </c>
      <c r="H300" s="216">
        <v>12178.884</v>
      </c>
      <c r="I300" s="217"/>
      <c r="J300" s="218">
        <f>ROUND(I300*H300,2)</f>
        <v>0</v>
      </c>
      <c r="K300" s="214" t="s">
        <v>19</v>
      </c>
      <c r="L300" s="44"/>
      <c r="M300" s="219" t="s">
        <v>19</v>
      </c>
      <c r="N300" s="220" t="s">
        <v>43</v>
      </c>
      <c r="O300" s="84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163</v>
      </c>
      <c r="AT300" s="223" t="s">
        <v>158</v>
      </c>
      <c r="AU300" s="223" t="s">
        <v>81</v>
      </c>
      <c r="AY300" s="17" t="s">
        <v>155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79</v>
      </c>
      <c r="BK300" s="224">
        <f>ROUND(I300*H300,2)</f>
        <v>0</v>
      </c>
      <c r="BL300" s="17" t="s">
        <v>163</v>
      </c>
      <c r="BM300" s="223" t="s">
        <v>1616</v>
      </c>
    </row>
    <row r="301" s="2" customFormat="1" ht="16.5" customHeight="1">
      <c r="A301" s="38"/>
      <c r="B301" s="39"/>
      <c r="C301" s="212" t="s">
        <v>470</v>
      </c>
      <c r="D301" s="212" t="s">
        <v>158</v>
      </c>
      <c r="E301" s="213" t="s">
        <v>607</v>
      </c>
      <c r="F301" s="214" t="s">
        <v>608</v>
      </c>
      <c r="G301" s="215" t="s">
        <v>161</v>
      </c>
      <c r="H301" s="216">
        <v>12178.884</v>
      </c>
      <c r="I301" s="217"/>
      <c r="J301" s="218">
        <f>ROUND(I301*H301,2)</f>
        <v>0</v>
      </c>
      <c r="K301" s="214" t="s">
        <v>162</v>
      </c>
      <c r="L301" s="44"/>
      <c r="M301" s="219" t="s">
        <v>19</v>
      </c>
      <c r="N301" s="220" t="s">
        <v>43</v>
      </c>
      <c r="O301" s="84"/>
      <c r="P301" s="221">
        <f>O301*H301</f>
        <v>0</v>
      </c>
      <c r="Q301" s="221">
        <v>0.001</v>
      </c>
      <c r="R301" s="221">
        <f>Q301*H301</f>
        <v>12.178884</v>
      </c>
      <c r="S301" s="221">
        <v>0.00031</v>
      </c>
      <c r="T301" s="222">
        <f>S301*H301</f>
        <v>3.7754540400000001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3" t="s">
        <v>262</v>
      </c>
      <c r="AT301" s="223" t="s">
        <v>158</v>
      </c>
      <c r="AU301" s="223" t="s">
        <v>81</v>
      </c>
      <c r="AY301" s="17" t="s">
        <v>155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7" t="s">
        <v>79</v>
      </c>
      <c r="BK301" s="224">
        <f>ROUND(I301*H301,2)</f>
        <v>0</v>
      </c>
      <c r="BL301" s="17" t="s">
        <v>262</v>
      </c>
      <c r="BM301" s="223" t="s">
        <v>1617</v>
      </c>
    </row>
    <row r="302" s="2" customFormat="1">
      <c r="A302" s="38"/>
      <c r="B302" s="39"/>
      <c r="C302" s="40"/>
      <c r="D302" s="225" t="s">
        <v>165</v>
      </c>
      <c r="E302" s="40"/>
      <c r="F302" s="226" t="s">
        <v>610</v>
      </c>
      <c r="G302" s="40"/>
      <c r="H302" s="40"/>
      <c r="I302" s="227"/>
      <c r="J302" s="40"/>
      <c r="K302" s="40"/>
      <c r="L302" s="44"/>
      <c r="M302" s="228"/>
      <c r="N302" s="229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165</v>
      </c>
      <c r="AU302" s="17" t="s">
        <v>81</v>
      </c>
    </row>
    <row r="303" s="14" customFormat="1">
      <c r="A303" s="14"/>
      <c r="B303" s="241"/>
      <c r="C303" s="242"/>
      <c r="D303" s="232" t="s">
        <v>167</v>
      </c>
      <c r="E303" s="243" t="s">
        <v>19</v>
      </c>
      <c r="F303" s="244" t="s">
        <v>1618</v>
      </c>
      <c r="G303" s="242"/>
      <c r="H303" s="245">
        <v>2391.8400000000001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167</v>
      </c>
      <c r="AU303" s="251" t="s">
        <v>81</v>
      </c>
      <c r="AV303" s="14" t="s">
        <v>81</v>
      </c>
      <c r="AW303" s="14" t="s">
        <v>33</v>
      </c>
      <c r="AX303" s="14" t="s">
        <v>72</v>
      </c>
      <c r="AY303" s="251" t="s">
        <v>155</v>
      </c>
    </row>
    <row r="304" s="14" customFormat="1">
      <c r="A304" s="14"/>
      <c r="B304" s="241"/>
      <c r="C304" s="242"/>
      <c r="D304" s="232" t="s">
        <v>167</v>
      </c>
      <c r="E304" s="243" t="s">
        <v>19</v>
      </c>
      <c r="F304" s="244" t="s">
        <v>1619</v>
      </c>
      <c r="G304" s="242"/>
      <c r="H304" s="245">
        <v>1606.5719999999999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167</v>
      </c>
      <c r="AU304" s="251" t="s">
        <v>81</v>
      </c>
      <c r="AV304" s="14" t="s">
        <v>81</v>
      </c>
      <c r="AW304" s="14" t="s">
        <v>33</v>
      </c>
      <c r="AX304" s="14" t="s">
        <v>72</v>
      </c>
      <c r="AY304" s="251" t="s">
        <v>155</v>
      </c>
    </row>
    <row r="305" s="14" customFormat="1">
      <c r="A305" s="14"/>
      <c r="B305" s="241"/>
      <c r="C305" s="242"/>
      <c r="D305" s="232" t="s">
        <v>167</v>
      </c>
      <c r="E305" s="243" t="s">
        <v>19</v>
      </c>
      <c r="F305" s="244" t="s">
        <v>1620</v>
      </c>
      <c r="G305" s="242"/>
      <c r="H305" s="245">
        <v>1119.7560000000001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167</v>
      </c>
      <c r="AU305" s="251" t="s">
        <v>81</v>
      </c>
      <c r="AV305" s="14" t="s">
        <v>81</v>
      </c>
      <c r="AW305" s="14" t="s">
        <v>33</v>
      </c>
      <c r="AX305" s="14" t="s">
        <v>72</v>
      </c>
      <c r="AY305" s="251" t="s">
        <v>155</v>
      </c>
    </row>
    <row r="306" s="14" customFormat="1">
      <c r="A306" s="14"/>
      <c r="B306" s="241"/>
      <c r="C306" s="242"/>
      <c r="D306" s="232" t="s">
        <v>167</v>
      </c>
      <c r="E306" s="243" t="s">
        <v>19</v>
      </c>
      <c r="F306" s="244" t="s">
        <v>1299</v>
      </c>
      <c r="G306" s="242"/>
      <c r="H306" s="245">
        <v>2131.4400000000001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167</v>
      </c>
      <c r="AU306" s="251" t="s">
        <v>81</v>
      </c>
      <c r="AV306" s="14" t="s">
        <v>81</v>
      </c>
      <c r="AW306" s="14" t="s">
        <v>33</v>
      </c>
      <c r="AX306" s="14" t="s">
        <v>72</v>
      </c>
      <c r="AY306" s="251" t="s">
        <v>155</v>
      </c>
    </row>
    <row r="307" s="14" customFormat="1">
      <c r="A307" s="14"/>
      <c r="B307" s="241"/>
      <c r="C307" s="242"/>
      <c r="D307" s="232" t="s">
        <v>167</v>
      </c>
      <c r="E307" s="243" t="s">
        <v>19</v>
      </c>
      <c r="F307" s="244" t="s">
        <v>1621</v>
      </c>
      <c r="G307" s="242"/>
      <c r="H307" s="245">
        <v>4929.2759999999998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1" t="s">
        <v>167</v>
      </c>
      <c r="AU307" s="251" t="s">
        <v>81</v>
      </c>
      <c r="AV307" s="14" t="s">
        <v>81</v>
      </c>
      <c r="AW307" s="14" t="s">
        <v>33</v>
      </c>
      <c r="AX307" s="14" t="s">
        <v>72</v>
      </c>
      <c r="AY307" s="251" t="s">
        <v>155</v>
      </c>
    </row>
    <row r="308" s="15" customFormat="1">
      <c r="A308" s="15"/>
      <c r="B308" s="252"/>
      <c r="C308" s="253"/>
      <c r="D308" s="232" t="s">
        <v>167</v>
      </c>
      <c r="E308" s="254" t="s">
        <v>19</v>
      </c>
      <c r="F308" s="255" t="s">
        <v>173</v>
      </c>
      <c r="G308" s="253"/>
      <c r="H308" s="256">
        <v>12178.884</v>
      </c>
      <c r="I308" s="257"/>
      <c r="J308" s="253"/>
      <c r="K308" s="253"/>
      <c r="L308" s="258"/>
      <c r="M308" s="259"/>
      <c r="N308" s="260"/>
      <c r="O308" s="260"/>
      <c r="P308" s="260"/>
      <c r="Q308" s="260"/>
      <c r="R308" s="260"/>
      <c r="S308" s="260"/>
      <c r="T308" s="261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2" t="s">
        <v>167</v>
      </c>
      <c r="AU308" s="262" t="s">
        <v>81</v>
      </c>
      <c r="AV308" s="15" t="s">
        <v>163</v>
      </c>
      <c r="AW308" s="15" t="s">
        <v>33</v>
      </c>
      <c r="AX308" s="15" t="s">
        <v>79</v>
      </c>
      <c r="AY308" s="262" t="s">
        <v>155</v>
      </c>
    </row>
    <row r="309" s="2" customFormat="1" ht="33" customHeight="1">
      <c r="A309" s="38"/>
      <c r="B309" s="39"/>
      <c r="C309" s="212" t="s">
        <v>476</v>
      </c>
      <c r="D309" s="212" t="s">
        <v>158</v>
      </c>
      <c r="E309" s="213" t="s">
        <v>618</v>
      </c>
      <c r="F309" s="214" t="s">
        <v>619</v>
      </c>
      <c r="G309" s="215" t="s">
        <v>161</v>
      </c>
      <c r="H309" s="216">
        <v>12178.884</v>
      </c>
      <c r="I309" s="217"/>
      <c r="J309" s="218">
        <f>ROUND(I309*H309,2)</f>
        <v>0</v>
      </c>
      <c r="K309" s="214" t="s">
        <v>162</v>
      </c>
      <c r="L309" s="44"/>
      <c r="M309" s="219" t="s">
        <v>19</v>
      </c>
      <c r="N309" s="220" t="s">
        <v>43</v>
      </c>
      <c r="O309" s="84"/>
      <c r="P309" s="221">
        <f>O309*H309</f>
        <v>0</v>
      </c>
      <c r="Q309" s="221">
        <v>0.00020000000000000001</v>
      </c>
      <c r="R309" s="221">
        <f>Q309*H309</f>
        <v>2.4357768000000002</v>
      </c>
      <c r="S309" s="221">
        <v>0</v>
      </c>
      <c r="T309" s="222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3" t="s">
        <v>262</v>
      </c>
      <c r="AT309" s="223" t="s">
        <v>158</v>
      </c>
      <c r="AU309" s="223" t="s">
        <v>81</v>
      </c>
      <c r="AY309" s="17" t="s">
        <v>155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79</v>
      </c>
      <c r="BK309" s="224">
        <f>ROUND(I309*H309,2)</f>
        <v>0</v>
      </c>
      <c r="BL309" s="17" t="s">
        <v>262</v>
      </c>
      <c r="BM309" s="223" t="s">
        <v>1622</v>
      </c>
    </row>
    <row r="310" s="2" customFormat="1">
      <c r="A310" s="38"/>
      <c r="B310" s="39"/>
      <c r="C310" s="40"/>
      <c r="D310" s="225" t="s">
        <v>165</v>
      </c>
      <c r="E310" s="40"/>
      <c r="F310" s="226" t="s">
        <v>621</v>
      </c>
      <c r="G310" s="40"/>
      <c r="H310" s="40"/>
      <c r="I310" s="227"/>
      <c r="J310" s="40"/>
      <c r="K310" s="40"/>
      <c r="L310" s="44"/>
      <c r="M310" s="228"/>
      <c r="N310" s="229"/>
      <c r="O310" s="84"/>
      <c r="P310" s="84"/>
      <c r="Q310" s="84"/>
      <c r="R310" s="84"/>
      <c r="S310" s="84"/>
      <c r="T310" s="85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165</v>
      </c>
      <c r="AU310" s="17" t="s">
        <v>81</v>
      </c>
    </row>
    <row r="311" s="2" customFormat="1" ht="37.8" customHeight="1">
      <c r="A311" s="38"/>
      <c r="B311" s="39"/>
      <c r="C311" s="212" t="s">
        <v>481</v>
      </c>
      <c r="D311" s="212" t="s">
        <v>158</v>
      </c>
      <c r="E311" s="213" t="s">
        <v>623</v>
      </c>
      <c r="F311" s="214" t="s">
        <v>624</v>
      </c>
      <c r="G311" s="215" t="s">
        <v>161</v>
      </c>
      <c r="H311" s="216">
        <v>12178.884</v>
      </c>
      <c r="I311" s="217"/>
      <c r="J311" s="218">
        <f>ROUND(I311*H311,2)</f>
        <v>0</v>
      </c>
      <c r="K311" s="214" t="s">
        <v>162</v>
      </c>
      <c r="L311" s="44"/>
      <c r="M311" s="219" t="s">
        <v>19</v>
      </c>
      <c r="N311" s="220" t="s">
        <v>43</v>
      </c>
      <c r="O311" s="84"/>
      <c r="P311" s="221">
        <f>O311*H311</f>
        <v>0</v>
      </c>
      <c r="Q311" s="221">
        <v>0.00029999999999999997</v>
      </c>
      <c r="R311" s="221">
        <f>Q311*H311</f>
        <v>3.6536651999999998</v>
      </c>
      <c r="S311" s="221">
        <v>0</v>
      </c>
      <c r="T311" s="22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3" t="s">
        <v>163</v>
      </c>
      <c r="AT311" s="223" t="s">
        <v>158</v>
      </c>
      <c r="AU311" s="223" t="s">
        <v>81</v>
      </c>
      <c r="AY311" s="17" t="s">
        <v>155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7" t="s">
        <v>79</v>
      </c>
      <c r="BK311" s="224">
        <f>ROUND(I311*H311,2)</f>
        <v>0</v>
      </c>
      <c r="BL311" s="17" t="s">
        <v>163</v>
      </c>
      <c r="BM311" s="223" t="s">
        <v>1623</v>
      </c>
    </row>
    <row r="312" s="2" customFormat="1">
      <c r="A312" s="38"/>
      <c r="B312" s="39"/>
      <c r="C312" s="40"/>
      <c r="D312" s="225" t="s">
        <v>165</v>
      </c>
      <c r="E312" s="40"/>
      <c r="F312" s="226" t="s">
        <v>626</v>
      </c>
      <c r="G312" s="40"/>
      <c r="H312" s="40"/>
      <c r="I312" s="227"/>
      <c r="J312" s="40"/>
      <c r="K312" s="40"/>
      <c r="L312" s="44"/>
      <c r="M312" s="283"/>
      <c r="N312" s="284"/>
      <c r="O312" s="280"/>
      <c r="P312" s="280"/>
      <c r="Q312" s="280"/>
      <c r="R312" s="280"/>
      <c r="S312" s="280"/>
      <c r="T312" s="2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165</v>
      </c>
      <c r="AU312" s="17" t="s">
        <v>81</v>
      </c>
    </row>
    <row r="313" s="2" customFormat="1" ht="6.96" customHeight="1">
      <c r="A313" s="38"/>
      <c r="B313" s="59"/>
      <c r="C313" s="60"/>
      <c r="D313" s="60"/>
      <c r="E313" s="60"/>
      <c r="F313" s="60"/>
      <c r="G313" s="60"/>
      <c r="H313" s="60"/>
      <c r="I313" s="60"/>
      <c r="J313" s="60"/>
      <c r="K313" s="60"/>
      <c r="L313" s="44"/>
      <c r="M313" s="38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</row>
  </sheetData>
  <sheetProtection sheet="1" autoFilter="0" formatColumns="0" formatRows="0" objects="1" scenarios="1" spinCount="100000" saltValue="8Kh1o/1GV06+BmOJsB0PdHdCPXNerxpbf/FX5kkcjChPYYYkZfhogLcSsR+heqNMw5kCqShK29zoymhR9qSIKg==" hashValue="bdi8Xd2lpQCLgmGQCWjorFXr33eH0hKnH4PyZVa21Zhu3cc7I9MN2/pb72D9+ul6ZW03fkgKHphx0+0un24YRA==" algorithmName="SHA-512" password="C68C"/>
  <autoFilter ref="C98:K3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5_01/342272225"/>
    <hyperlink ref="F107" r:id="rId2" display="https://podminky.urs.cz/item/CS_URS_2025_01/342291121"/>
    <hyperlink ref="F111" r:id="rId3" display="https://podminky.urs.cz/item/CS_URS_2025_01/411388631"/>
    <hyperlink ref="F119" r:id="rId4" display="https://podminky.urs.cz/item/CS_URS_2025_01/611325421"/>
    <hyperlink ref="F122" r:id="rId5" display="https://podminky.urs.cz/item/CS_URS_2025_01/612131121"/>
    <hyperlink ref="F126" r:id="rId6" display="https://podminky.urs.cz/item/CS_URS_2025_01/612142001"/>
    <hyperlink ref="F128" r:id="rId7" display="https://podminky.urs.cz/item/CS_URS_2025_01/612311131"/>
    <hyperlink ref="F134" r:id="rId8" display="https://podminky.urs.cz/item/CS_URS_2025_01/612331121"/>
    <hyperlink ref="F141" r:id="rId9" display="https://podminky.urs.cz/item/CS_URS_2025_01/619995001"/>
    <hyperlink ref="F148" r:id="rId10" display="https://podminky.urs.cz/item/CS_URS_2025_01/949101111"/>
    <hyperlink ref="F152" r:id="rId11" display="https://podminky.urs.cz/item/CS_URS_2025_01/952901111"/>
    <hyperlink ref="F159" r:id="rId12" display="https://podminky.urs.cz/item/CS_URS_2025_01/962031011"/>
    <hyperlink ref="F163" r:id="rId13" display="https://podminky.urs.cz/item/CS_URS_2025_01/963012510"/>
    <hyperlink ref="F169" r:id="rId14" display="https://podminky.urs.cz/item/CS_URS_2025_01/978021191"/>
    <hyperlink ref="F175" r:id="rId15" display="https://podminky.urs.cz/item/CS_URS_2025_01/978059541"/>
    <hyperlink ref="F179" r:id="rId16" display="https://podminky.urs.cz/item/CS_URS_2025_01/HZS1301"/>
    <hyperlink ref="F183" r:id="rId17" display="https://podminky.urs.cz/item/CS_URS_2025_01/997013156"/>
    <hyperlink ref="F185" r:id="rId18" display="https://podminky.urs.cz/item/CS_URS_2025_01/997013501"/>
    <hyperlink ref="F187" r:id="rId19" display="https://podminky.urs.cz/item/CS_URS_2025_01/997013509"/>
    <hyperlink ref="F190" r:id="rId20" display="https://podminky.urs.cz/item/CS_URS_2025_01/997013631"/>
    <hyperlink ref="F192" r:id="rId21" display="https://podminky.urs.cz/item/CS_URS_2025_01/997013814"/>
    <hyperlink ref="F195" r:id="rId22" display="https://podminky.urs.cz/item/CS_URS_2025_01/997013871"/>
    <hyperlink ref="F198" r:id="rId23" display="https://podminky.urs.cz/item/CS_URS_2025_01/997221611"/>
    <hyperlink ref="F201" r:id="rId24" display="https://podminky.urs.cz/item/CS_URS_2025_01/998011010"/>
    <hyperlink ref="F205" r:id="rId25" display="https://podminky.urs.cz/item/CS_URS_2025_01/766411811"/>
    <hyperlink ref="F209" r:id="rId26" display="https://podminky.urs.cz/item/CS_URS_2025_01/998766213"/>
    <hyperlink ref="F212" r:id="rId27" display="https://podminky.urs.cz/item/CS_URS_2025_01/767646411"/>
    <hyperlink ref="F217" r:id="rId28" display="https://podminky.urs.cz/item/CS_URS_2025_01/998767213"/>
    <hyperlink ref="F220" r:id="rId29" display="https://podminky.urs.cz/item/CS_URS_2025_01/776111112"/>
    <hyperlink ref="F224" r:id="rId30" display="https://podminky.urs.cz/item/CS_URS_2025_01/776111311"/>
    <hyperlink ref="F226" r:id="rId31" display="https://podminky.urs.cz/item/CS_URS_2025_01/776121321"/>
    <hyperlink ref="F228" r:id="rId32" display="https://podminky.urs.cz/item/CS_URS_2025_01/776141121"/>
    <hyperlink ref="F230" r:id="rId33" display="https://podminky.urs.cz/item/CS_URS_2025_01/776201811"/>
    <hyperlink ref="F233" r:id="rId34" display="https://podminky.urs.cz/item/CS_URS_2025_01/776221111"/>
    <hyperlink ref="F238" r:id="rId35" display="https://podminky.urs.cz/item/CS_URS_2025_01/776223111"/>
    <hyperlink ref="F242" r:id="rId36" display="https://podminky.urs.cz/item/CS_URS_2025_01/776421111"/>
    <hyperlink ref="F249" r:id="rId37" display="https://podminky.urs.cz/item/CS_URS_2025_01/998776213"/>
    <hyperlink ref="F252" r:id="rId38" display="https://podminky.urs.cz/item/CS_URS_2025_01/781121011"/>
    <hyperlink ref="F262" r:id="rId39" display="https://podminky.urs.cz/item/CS_URS_2025_01/781471810"/>
    <hyperlink ref="F268" r:id="rId40" display="https://podminky.urs.cz/item/CS_URS_2025_01/781472221"/>
    <hyperlink ref="F275" r:id="rId41" display="https://podminky.urs.cz/item/CS_URS_2025_01/781473925"/>
    <hyperlink ref="F289" r:id="rId42" display="https://podminky.urs.cz/item/CS_URS_2025_01/998781213"/>
    <hyperlink ref="F292" r:id="rId43" display="https://podminky.urs.cz/item/CS_URS_2025_01/783306801"/>
    <hyperlink ref="F296" r:id="rId44" display="https://podminky.urs.cz/item/CS_URS_2025_01/783315101"/>
    <hyperlink ref="F298" r:id="rId45" display="https://podminky.urs.cz/item/CS_URS_2025_01/783317101"/>
    <hyperlink ref="F302" r:id="rId46" display="https://podminky.urs.cz/item/CS_URS_2025_01/784121001"/>
    <hyperlink ref="F310" r:id="rId47" display="https://podminky.urs.cz/item/CS_URS_2025_01/784181121"/>
    <hyperlink ref="F312" r:id="rId48" display="https://podminky.urs.cz/item/CS_URS_2025_01/7842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1" customFormat="1" ht="12" customHeight="1">
      <c r="B8" s="20"/>
      <c r="D8" s="142" t="s">
        <v>116</v>
      </c>
      <c r="L8" s="20"/>
    </row>
    <row r="9" hidden="1" s="2" customFormat="1" ht="16.5" customHeight="1">
      <c r="A9" s="38"/>
      <c r="B9" s="44"/>
      <c r="C9" s="38"/>
      <c r="D9" s="38"/>
      <c r="E9" s="143" t="s">
        <v>1507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 ht="12" customHeight="1">
      <c r="A10" s="38"/>
      <c r="B10" s="44"/>
      <c r="C10" s="38"/>
      <c r="D10" s="142" t="s">
        <v>118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6.5" customHeight="1">
      <c r="A11" s="38"/>
      <c r="B11" s="44"/>
      <c r="C11" s="38"/>
      <c r="D11" s="38"/>
      <c r="E11" s="145" t="s">
        <v>1624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7. 3. 2025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19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8" customHeight="1">
      <c r="A23" s="38"/>
      <c r="B23" s="44"/>
      <c r="C23" s="38"/>
      <c r="D23" s="38"/>
      <c r="E23" s="133" t="s">
        <v>32</v>
      </c>
      <c r="F23" s="38"/>
      <c r="G23" s="38"/>
      <c r="H23" s="38"/>
      <c r="I23" s="142" t="s">
        <v>28</v>
      </c>
      <c r="J23" s="133" t="s">
        <v>19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12" customHeight="1">
      <c r="A25" s="38"/>
      <c r="B25" s="44"/>
      <c r="C25" s="38"/>
      <c r="D25" s="142" t="s">
        <v>34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idden="1" s="2" customFormat="1" ht="12" customHeight="1">
      <c r="A28" s="38"/>
      <c r="B28" s="44"/>
      <c r="C28" s="38"/>
      <c r="D28" s="142" t="s">
        <v>36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8" customFormat="1" ht="16.5" customHeight="1">
      <c r="A29" s="147"/>
      <c r="B29" s="148"/>
      <c r="C29" s="147"/>
      <c r="D29" s="147"/>
      <c r="E29" s="149" t="s">
        <v>19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hidden="1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25.44" customHeight="1">
      <c r="A32" s="38"/>
      <c r="B32" s="44"/>
      <c r="C32" s="38"/>
      <c r="D32" s="152" t="s">
        <v>38</v>
      </c>
      <c r="E32" s="38"/>
      <c r="F32" s="38"/>
      <c r="G32" s="38"/>
      <c r="H32" s="38"/>
      <c r="I32" s="38"/>
      <c r="J32" s="153">
        <f>ROUND(J90,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38"/>
      <c r="F34" s="154" t="s">
        <v>40</v>
      </c>
      <c r="G34" s="38"/>
      <c r="H34" s="38"/>
      <c r="I34" s="154" t="s">
        <v>39</v>
      </c>
      <c r="J34" s="154" t="s">
        <v>41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55" t="s">
        <v>42</v>
      </c>
      <c r="E35" s="142" t="s">
        <v>43</v>
      </c>
      <c r="F35" s="156">
        <f>ROUND((SUM(BE90:BE148)),  2)</f>
        <v>0</v>
      </c>
      <c r="G35" s="38"/>
      <c r="H35" s="38"/>
      <c r="I35" s="157">
        <v>0.20999999999999999</v>
      </c>
      <c r="J35" s="156">
        <f>ROUND(((SUM(BE90:BE148))*I35),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56">
        <f>ROUND((SUM(BF90:BF148)),  2)</f>
        <v>0</v>
      </c>
      <c r="G36" s="38"/>
      <c r="H36" s="38"/>
      <c r="I36" s="157">
        <v>0.12</v>
      </c>
      <c r="J36" s="156">
        <f>ROUND(((SUM(BF90:BF148))*I36),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56">
        <f>ROUND((SUM(BG90:BG148)),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46</v>
      </c>
      <c r="F38" s="156">
        <f>ROUND((SUM(BH90:BH148)),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47</v>
      </c>
      <c r="F39" s="156">
        <f>ROUND((SUM(BI90:BI148)),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25.44" customHeight="1">
      <c r="A41" s="38"/>
      <c r="B41" s="44"/>
      <c r="C41" s="158"/>
      <c r="D41" s="159" t="s">
        <v>48</v>
      </c>
      <c r="E41" s="160"/>
      <c r="F41" s="160"/>
      <c r="G41" s="161" t="s">
        <v>49</v>
      </c>
      <c r="H41" s="162" t="s">
        <v>50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hidden="1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hidden="1"/>
    <row r="44" hidden="1"/>
    <row r="45" hidden="1"/>
    <row r="46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69" t="str">
        <f>E7</f>
        <v>Stavební úpravy kolejí objekt C VŠB-TU Ostrava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22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69" t="s">
        <v>1507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C2 - ZTI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>Ostrava Poruba</v>
      </c>
      <c r="G56" s="40"/>
      <c r="H56" s="40"/>
      <c r="I56" s="32" t="s">
        <v>23</v>
      </c>
      <c r="J56" s="72" t="str">
        <f>IF(J14="","",J14)</f>
        <v>7. 3. 2025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25.65" customHeight="1">
      <c r="A58" s="38"/>
      <c r="B58" s="39"/>
      <c r="C58" s="32" t="s">
        <v>25</v>
      </c>
      <c r="D58" s="40"/>
      <c r="E58" s="40"/>
      <c r="F58" s="27" t="str">
        <f>E17</f>
        <v xml:space="preserve">VŠB TU Ostrava  - Ubytovací, Stravovací služby</v>
      </c>
      <c r="G58" s="40"/>
      <c r="H58" s="40"/>
      <c r="I58" s="32" t="s">
        <v>31</v>
      </c>
      <c r="J58" s="36" t="str">
        <f>E23</f>
        <v>ing. arch. Tomáš Kudělka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34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70" t="s">
        <v>121</v>
      </c>
      <c r="D61" s="171"/>
      <c r="E61" s="171"/>
      <c r="F61" s="171"/>
      <c r="G61" s="171"/>
      <c r="H61" s="171"/>
      <c r="I61" s="171"/>
      <c r="J61" s="172" t="s">
        <v>122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73" t="s">
        <v>70</v>
      </c>
      <c r="D63" s="40"/>
      <c r="E63" s="40"/>
      <c r="F63" s="40"/>
      <c r="G63" s="40"/>
      <c r="H63" s="40"/>
      <c r="I63" s="40"/>
      <c r="J63" s="102">
        <f>J90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74"/>
      <c r="C64" s="175"/>
      <c r="D64" s="176" t="s">
        <v>629</v>
      </c>
      <c r="E64" s="177"/>
      <c r="F64" s="177"/>
      <c r="G64" s="177"/>
      <c r="H64" s="177"/>
      <c r="I64" s="177"/>
      <c r="J64" s="178">
        <f>J91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0"/>
      <c r="C65" s="125"/>
      <c r="D65" s="181" t="s">
        <v>632</v>
      </c>
      <c r="E65" s="182"/>
      <c r="F65" s="182"/>
      <c r="G65" s="182"/>
      <c r="H65" s="182"/>
      <c r="I65" s="182"/>
      <c r="J65" s="183">
        <f>J92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0"/>
      <c r="C66" s="125"/>
      <c r="D66" s="181" t="s">
        <v>633</v>
      </c>
      <c r="E66" s="182"/>
      <c r="F66" s="182"/>
      <c r="G66" s="182"/>
      <c r="H66" s="182"/>
      <c r="I66" s="182"/>
      <c r="J66" s="183">
        <f>J115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0"/>
      <c r="C67" s="125"/>
      <c r="D67" s="181" t="s">
        <v>634</v>
      </c>
      <c r="E67" s="182"/>
      <c r="F67" s="182"/>
      <c r="G67" s="182"/>
      <c r="H67" s="182"/>
      <c r="I67" s="182"/>
      <c r="J67" s="183">
        <f>J139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4"/>
      <c r="C68" s="175"/>
      <c r="D68" s="176" t="s">
        <v>637</v>
      </c>
      <c r="E68" s="177"/>
      <c r="F68" s="177"/>
      <c r="G68" s="177"/>
      <c r="H68" s="177"/>
      <c r="I68" s="177"/>
      <c r="J68" s="178">
        <f>J146</f>
        <v>0</v>
      </c>
      <c r="K68" s="175"/>
      <c r="L68" s="17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140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9" t="str">
        <f>E7</f>
        <v>Stavební úpravy kolejí objekt C VŠB-TU Ostrava</v>
      </c>
      <c r="F78" s="32"/>
      <c r="G78" s="32"/>
      <c r="H78" s="32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" customFormat="1" ht="12" customHeight="1">
      <c r="B79" s="21"/>
      <c r="C79" s="32" t="s">
        <v>116</v>
      </c>
      <c r="D79" s="22"/>
      <c r="E79" s="22"/>
      <c r="F79" s="22"/>
      <c r="G79" s="22"/>
      <c r="H79" s="22"/>
      <c r="I79" s="22"/>
      <c r="J79" s="22"/>
      <c r="K79" s="22"/>
      <c r="L79" s="20"/>
    </row>
    <row r="80" s="2" customFormat="1" ht="16.5" customHeight="1">
      <c r="A80" s="38"/>
      <c r="B80" s="39"/>
      <c r="C80" s="40"/>
      <c r="D80" s="40"/>
      <c r="E80" s="169" t="s">
        <v>1507</v>
      </c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118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E11</f>
        <v>C2 - ZTI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F14</f>
        <v>Ostrava Poruba</v>
      </c>
      <c r="G84" s="40"/>
      <c r="H84" s="40"/>
      <c r="I84" s="32" t="s">
        <v>23</v>
      </c>
      <c r="J84" s="72" t="str">
        <f>IF(J14="","",J14)</f>
        <v>7. 3. 2025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2" t="s">
        <v>25</v>
      </c>
      <c r="D86" s="40"/>
      <c r="E86" s="40"/>
      <c r="F86" s="27" t="str">
        <f>E17</f>
        <v xml:space="preserve">VŠB TU Ostrava  - Ubytovací, Stravovací služby</v>
      </c>
      <c r="G86" s="40"/>
      <c r="H86" s="40"/>
      <c r="I86" s="32" t="s">
        <v>31</v>
      </c>
      <c r="J86" s="36" t="str">
        <f>E23</f>
        <v>ing. arch. Tomáš Kudělka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IF(E20="","",E20)</f>
        <v>Vyplň údaj</v>
      </c>
      <c r="G87" s="40"/>
      <c r="H87" s="40"/>
      <c r="I87" s="32" t="s">
        <v>34</v>
      </c>
      <c r="J87" s="36" t="str">
        <f>E26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141</v>
      </c>
      <c r="D89" s="188" t="s">
        <v>57</v>
      </c>
      <c r="E89" s="188" t="s">
        <v>53</v>
      </c>
      <c r="F89" s="188" t="s">
        <v>54</v>
      </c>
      <c r="G89" s="188" t="s">
        <v>142</v>
      </c>
      <c r="H89" s="188" t="s">
        <v>143</v>
      </c>
      <c r="I89" s="188" t="s">
        <v>144</v>
      </c>
      <c r="J89" s="188" t="s">
        <v>122</v>
      </c>
      <c r="K89" s="189" t="s">
        <v>145</v>
      </c>
      <c r="L89" s="190"/>
      <c r="M89" s="92" t="s">
        <v>19</v>
      </c>
      <c r="N89" s="93" t="s">
        <v>42</v>
      </c>
      <c r="O89" s="93" t="s">
        <v>146</v>
      </c>
      <c r="P89" s="93" t="s">
        <v>147</v>
      </c>
      <c r="Q89" s="93" t="s">
        <v>148</v>
      </c>
      <c r="R89" s="93" t="s">
        <v>149</v>
      </c>
      <c r="S89" s="93" t="s">
        <v>150</v>
      </c>
      <c r="T89" s="94" t="s">
        <v>151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152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P91+P146</f>
        <v>0</v>
      </c>
      <c r="Q90" s="96"/>
      <c r="R90" s="193">
        <f>R91+R146</f>
        <v>4.0629099999999996</v>
      </c>
      <c r="S90" s="96"/>
      <c r="T90" s="194">
        <f>T91+T146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71</v>
      </c>
      <c r="AU90" s="17" t="s">
        <v>123</v>
      </c>
      <c r="BK90" s="195">
        <f>BK91+BK146</f>
        <v>0</v>
      </c>
    </row>
    <row r="91" s="12" customFormat="1" ht="25.92" customHeight="1">
      <c r="A91" s="12"/>
      <c r="B91" s="196"/>
      <c r="C91" s="197"/>
      <c r="D91" s="198" t="s">
        <v>71</v>
      </c>
      <c r="E91" s="199" t="s">
        <v>315</v>
      </c>
      <c r="F91" s="199" t="s">
        <v>638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P92+P115+P139</f>
        <v>0</v>
      </c>
      <c r="Q91" s="204"/>
      <c r="R91" s="205">
        <f>R92+R115+R139</f>
        <v>4.0629099999999996</v>
      </c>
      <c r="S91" s="204"/>
      <c r="T91" s="206">
        <f>T92+T115+T139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81</v>
      </c>
      <c r="AT91" s="208" t="s">
        <v>71</v>
      </c>
      <c r="AU91" s="208" t="s">
        <v>72</v>
      </c>
      <c r="AY91" s="207" t="s">
        <v>155</v>
      </c>
      <c r="BK91" s="209">
        <f>BK92+BK115+BK139</f>
        <v>0</v>
      </c>
    </row>
    <row r="92" s="12" customFormat="1" ht="22.8" customHeight="1">
      <c r="A92" s="12"/>
      <c r="B92" s="196"/>
      <c r="C92" s="197"/>
      <c r="D92" s="198" t="s">
        <v>71</v>
      </c>
      <c r="E92" s="210" t="s">
        <v>695</v>
      </c>
      <c r="F92" s="210" t="s">
        <v>696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SUM(P93:P114)</f>
        <v>0</v>
      </c>
      <c r="Q92" s="204"/>
      <c r="R92" s="205">
        <f>SUM(R93:R114)</f>
        <v>1.77396</v>
      </c>
      <c r="S92" s="204"/>
      <c r="T92" s="206">
        <f>SUM(T93:T114)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81</v>
      </c>
      <c r="AT92" s="208" t="s">
        <v>71</v>
      </c>
      <c r="AU92" s="208" t="s">
        <v>79</v>
      </c>
      <c r="AY92" s="207" t="s">
        <v>155</v>
      </c>
      <c r="BK92" s="209">
        <f>SUM(BK93:BK114)</f>
        <v>0</v>
      </c>
    </row>
    <row r="93" s="2" customFormat="1" ht="24.15" customHeight="1">
      <c r="A93" s="38"/>
      <c r="B93" s="39"/>
      <c r="C93" s="212" t="s">
        <v>79</v>
      </c>
      <c r="D93" s="212" t="s">
        <v>158</v>
      </c>
      <c r="E93" s="213" t="s">
        <v>697</v>
      </c>
      <c r="F93" s="214" t="s">
        <v>698</v>
      </c>
      <c r="G93" s="215" t="s">
        <v>378</v>
      </c>
      <c r="H93" s="216">
        <v>198</v>
      </c>
      <c r="I93" s="217"/>
      <c r="J93" s="218">
        <f>ROUND(I93*H93,2)</f>
        <v>0</v>
      </c>
      <c r="K93" s="214" t="s">
        <v>19</v>
      </c>
      <c r="L93" s="44"/>
      <c r="M93" s="219" t="s">
        <v>19</v>
      </c>
      <c r="N93" s="220" t="s">
        <v>43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0</v>
      </c>
      <c r="T93" s="22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262</v>
      </c>
      <c r="AT93" s="223" t="s">
        <v>158</v>
      </c>
      <c r="AU93" s="223" t="s">
        <v>81</v>
      </c>
      <c r="AY93" s="17" t="s">
        <v>155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79</v>
      </c>
      <c r="BK93" s="224">
        <f>ROUND(I93*H93,2)</f>
        <v>0</v>
      </c>
      <c r="BL93" s="17" t="s">
        <v>262</v>
      </c>
      <c r="BM93" s="223" t="s">
        <v>1625</v>
      </c>
    </row>
    <row r="94" s="2" customFormat="1" ht="24.15" customHeight="1">
      <c r="A94" s="38"/>
      <c r="B94" s="39"/>
      <c r="C94" s="212" t="s">
        <v>81</v>
      </c>
      <c r="D94" s="212" t="s">
        <v>158</v>
      </c>
      <c r="E94" s="213" t="s">
        <v>703</v>
      </c>
      <c r="F94" s="214" t="s">
        <v>704</v>
      </c>
      <c r="G94" s="215" t="s">
        <v>378</v>
      </c>
      <c r="H94" s="216">
        <v>66</v>
      </c>
      <c r="I94" s="217"/>
      <c r="J94" s="218">
        <f>ROUND(I94*H94,2)</f>
        <v>0</v>
      </c>
      <c r="K94" s="214" t="s">
        <v>19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262</v>
      </c>
      <c r="AT94" s="223" t="s">
        <v>158</v>
      </c>
      <c r="AU94" s="223" t="s">
        <v>81</v>
      </c>
      <c r="AY94" s="17" t="s">
        <v>155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262</v>
      </c>
      <c r="BM94" s="223" t="s">
        <v>1626</v>
      </c>
    </row>
    <row r="95" s="2" customFormat="1" ht="37.8" customHeight="1">
      <c r="A95" s="38"/>
      <c r="B95" s="39"/>
      <c r="C95" s="212" t="s">
        <v>156</v>
      </c>
      <c r="D95" s="212" t="s">
        <v>158</v>
      </c>
      <c r="E95" s="213" t="s">
        <v>1373</v>
      </c>
      <c r="F95" s="214" t="s">
        <v>1627</v>
      </c>
      <c r="G95" s="215" t="s">
        <v>176</v>
      </c>
      <c r="H95" s="216">
        <v>220</v>
      </c>
      <c r="I95" s="217"/>
      <c r="J95" s="218">
        <f>ROUND(I95*H95,2)</f>
        <v>0</v>
      </c>
      <c r="K95" s="214" t="s">
        <v>19</v>
      </c>
      <c r="L95" s="44"/>
      <c r="M95" s="219" t="s">
        <v>19</v>
      </c>
      <c r="N95" s="220" t="s">
        <v>43</v>
      </c>
      <c r="O95" s="84"/>
      <c r="P95" s="221">
        <f>O95*H95</f>
        <v>0</v>
      </c>
      <c r="Q95" s="221">
        <v>0</v>
      </c>
      <c r="R95" s="221">
        <f>Q95*H95</f>
        <v>0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262</v>
      </c>
      <c r="AT95" s="223" t="s">
        <v>158</v>
      </c>
      <c r="AU95" s="223" t="s">
        <v>81</v>
      </c>
      <c r="AY95" s="17" t="s">
        <v>155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79</v>
      </c>
      <c r="BK95" s="224">
        <f>ROUND(I95*H95,2)</f>
        <v>0</v>
      </c>
      <c r="BL95" s="17" t="s">
        <v>262</v>
      </c>
      <c r="BM95" s="223" t="s">
        <v>1628</v>
      </c>
    </row>
    <row r="96" s="2" customFormat="1" ht="37.8" customHeight="1">
      <c r="A96" s="38"/>
      <c r="B96" s="39"/>
      <c r="C96" s="212" t="s">
        <v>163</v>
      </c>
      <c r="D96" s="212" t="s">
        <v>158</v>
      </c>
      <c r="E96" s="213" t="s">
        <v>706</v>
      </c>
      <c r="F96" s="214" t="s">
        <v>1629</v>
      </c>
      <c r="G96" s="215" t="s">
        <v>176</v>
      </c>
      <c r="H96" s="216">
        <v>220</v>
      </c>
      <c r="I96" s="217"/>
      <c r="J96" s="218">
        <f>ROUND(I96*H96,2)</f>
        <v>0</v>
      </c>
      <c r="K96" s="214" t="s">
        <v>19</v>
      </c>
      <c r="L96" s="44"/>
      <c r="M96" s="219" t="s">
        <v>19</v>
      </c>
      <c r="N96" s="220" t="s">
        <v>43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</v>
      </c>
      <c r="T96" s="222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262</v>
      </c>
      <c r="AT96" s="223" t="s">
        <v>158</v>
      </c>
      <c r="AU96" s="223" t="s">
        <v>81</v>
      </c>
      <c r="AY96" s="17" t="s">
        <v>155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79</v>
      </c>
      <c r="BK96" s="224">
        <f>ROUND(I96*H96,2)</f>
        <v>0</v>
      </c>
      <c r="BL96" s="17" t="s">
        <v>262</v>
      </c>
      <c r="BM96" s="223" t="s">
        <v>1630</v>
      </c>
    </row>
    <row r="97" s="2" customFormat="1" ht="37.8" customHeight="1">
      <c r="A97" s="38"/>
      <c r="B97" s="39"/>
      <c r="C97" s="212" t="s">
        <v>196</v>
      </c>
      <c r="D97" s="212" t="s">
        <v>158</v>
      </c>
      <c r="E97" s="213" t="s">
        <v>709</v>
      </c>
      <c r="F97" s="214" t="s">
        <v>1631</v>
      </c>
      <c r="G97" s="215" t="s">
        <v>176</v>
      </c>
      <c r="H97" s="216">
        <v>60</v>
      </c>
      <c r="I97" s="217"/>
      <c r="J97" s="218">
        <f>ROUND(I97*H97,2)</f>
        <v>0</v>
      </c>
      <c r="K97" s="214" t="s">
        <v>19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262</v>
      </c>
      <c r="AT97" s="223" t="s">
        <v>158</v>
      </c>
      <c r="AU97" s="223" t="s">
        <v>81</v>
      </c>
      <c r="AY97" s="17" t="s">
        <v>155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262</v>
      </c>
      <c r="BM97" s="223" t="s">
        <v>1632</v>
      </c>
    </row>
    <row r="98" s="2" customFormat="1" ht="24.15" customHeight="1">
      <c r="A98" s="38"/>
      <c r="B98" s="39"/>
      <c r="C98" s="212" t="s">
        <v>189</v>
      </c>
      <c r="D98" s="212" t="s">
        <v>158</v>
      </c>
      <c r="E98" s="213" t="s">
        <v>718</v>
      </c>
      <c r="F98" s="214" t="s">
        <v>1633</v>
      </c>
      <c r="G98" s="215" t="s">
        <v>378</v>
      </c>
      <c r="H98" s="216">
        <v>264</v>
      </c>
      <c r="I98" s="217"/>
      <c r="J98" s="218">
        <f>ROUND(I98*H98,2)</f>
        <v>0</v>
      </c>
      <c r="K98" s="214" t="s">
        <v>19</v>
      </c>
      <c r="L98" s="44"/>
      <c r="M98" s="219" t="s">
        <v>19</v>
      </c>
      <c r="N98" s="220" t="s">
        <v>43</v>
      </c>
      <c r="O98" s="84"/>
      <c r="P98" s="221">
        <f>O98*H98</f>
        <v>0</v>
      </c>
      <c r="Q98" s="221">
        <v>0.0017899999999999999</v>
      </c>
      <c r="R98" s="221">
        <f>Q98*H98</f>
        <v>0.47255999999999998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262</v>
      </c>
      <c r="AT98" s="223" t="s">
        <v>158</v>
      </c>
      <c r="AU98" s="223" t="s">
        <v>81</v>
      </c>
      <c r="AY98" s="17" t="s">
        <v>155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79</v>
      </c>
      <c r="BK98" s="224">
        <f>ROUND(I98*H98,2)</f>
        <v>0</v>
      </c>
      <c r="BL98" s="17" t="s">
        <v>262</v>
      </c>
      <c r="BM98" s="223" t="s">
        <v>1634</v>
      </c>
    </row>
    <row r="99" s="2" customFormat="1" ht="24.15" customHeight="1">
      <c r="A99" s="38"/>
      <c r="B99" s="39"/>
      <c r="C99" s="212" t="s">
        <v>207</v>
      </c>
      <c r="D99" s="212" t="s">
        <v>158</v>
      </c>
      <c r="E99" s="213" t="s">
        <v>721</v>
      </c>
      <c r="F99" s="214" t="s">
        <v>1635</v>
      </c>
      <c r="G99" s="215" t="s">
        <v>378</v>
      </c>
      <c r="H99" s="216">
        <v>198</v>
      </c>
      <c r="I99" s="217"/>
      <c r="J99" s="218">
        <f>ROUND(I99*H99,2)</f>
        <v>0</v>
      </c>
      <c r="K99" s="214" t="s">
        <v>19</v>
      </c>
      <c r="L99" s="44"/>
      <c r="M99" s="219" t="s">
        <v>19</v>
      </c>
      <c r="N99" s="220" t="s">
        <v>43</v>
      </c>
      <c r="O99" s="84"/>
      <c r="P99" s="221">
        <f>O99*H99</f>
        <v>0</v>
      </c>
      <c r="Q99" s="221">
        <v>0.00031</v>
      </c>
      <c r="R99" s="221">
        <f>Q99*H99</f>
        <v>0.061379999999999997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262</v>
      </c>
      <c r="AT99" s="223" t="s">
        <v>158</v>
      </c>
      <c r="AU99" s="223" t="s">
        <v>81</v>
      </c>
      <c r="AY99" s="17" t="s">
        <v>155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79</v>
      </c>
      <c r="BK99" s="224">
        <f>ROUND(I99*H99,2)</f>
        <v>0</v>
      </c>
      <c r="BL99" s="17" t="s">
        <v>262</v>
      </c>
      <c r="BM99" s="223" t="s">
        <v>1636</v>
      </c>
    </row>
    <row r="100" s="2" customFormat="1" ht="24.15" customHeight="1">
      <c r="A100" s="38"/>
      <c r="B100" s="39"/>
      <c r="C100" s="212" t="s">
        <v>218</v>
      </c>
      <c r="D100" s="212" t="s">
        <v>158</v>
      </c>
      <c r="E100" s="213" t="s">
        <v>727</v>
      </c>
      <c r="F100" s="214" t="s">
        <v>1637</v>
      </c>
      <c r="G100" s="215" t="s">
        <v>378</v>
      </c>
      <c r="H100" s="216">
        <v>66</v>
      </c>
      <c r="I100" s="217"/>
      <c r="J100" s="218">
        <f>ROUND(I100*H100,2)</f>
        <v>0</v>
      </c>
      <c r="K100" s="214" t="s">
        <v>19</v>
      </c>
      <c r="L100" s="44"/>
      <c r="M100" s="219" t="s">
        <v>19</v>
      </c>
      <c r="N100" s="220" t="s">
        <v>43</v>
      </c>
      <c r="O100" s="84"/>
      <c r="P100" s="221">
        <f>O100*H100</f>
        <v>0</v>
      </c>
      <c r="Q100" s="221">
        <v>0.001</v>
      </c>
      <c r="R100" s="221">
        <f>Q100*H100</f>
        <v>0.066000000000000003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262</v>
      </c>
      <c r="AT100" s="223" t="s">
        <v>158</v>
      </c>
      <c r="AU100" s="223" t="s">
        <v>81</v>
      </c>
      <c r="AY100" s="17" t="s">
        <v>155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79</v>
      </c>
      <c r="BK100" s="224">
        <f>ROUND(I100*H100,2)</f>
        <v>0</v>
      </c>
      <c r="BL100" s="17" t="s">
        <v>262</v>
      </c>
      <c r="BM100" s="223" t="s">
        <v>1638</v>
      </c>
    </row>
    <row r="101" s="2" customFormat="1" ht="21.75" customHeight="1">
      <c r="A101" s="38"/>
      <c r="B101" s="39"/>
      <c r="C101" s="212" t="s">
        <v>216</v>
      </c>
      <c r="D101" s="212" t="s">
        <v>158</v>
      </c>
      <c r="E101" s="213" t="s">
        <v>730</v>
      </c>
      <c r="F101" s="214" t="s">
        <v>1639</v>
      </c>
      <c r="G101" s="215" t="s">
        <v>176</v>
      </c>
      <c r="H101" s="216">
        <v>60</v>
      </c>
      <c r="I101" s="217"/>
      <c r="J101" s="218">
        <f>ROUND(I101*H101,2)</f>
        <v>0</v>
      </c>
      <c r="K101" s="214" t="s">
        <v>19</v>
      </c>
      <c r="L101" s="44"/>
      <c r="M101" s="219" t="s">
        <v>19</v>
      </c>
      <c r="N101" s="220" t="s">
        <v>43</v>
      </c>
      <c r="O101" s="84"/>
      <c r="P101" s="221">
        <f>O101*H101</f>
        <v>0</v>
      </c>
      <c r="Q101" s="221">
        <v>0.00191</v>
      </c>
      <c r="R101" s="221">
        <f>Q101*H101</f>
        <v>0.11460000000000001</v>
      </c>
      <c r="S101" s="221">
        <v>0</v>
      </c>
      <c r="T101" s="222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3" t="s">
        <v>262</v>
      </c>
      <c r="AT101" s="223" t="s">
        <v>158</v>
      </c>
      <c r="AU101" s="223" t="s">
        <v>81</v>
      </c>
      <c r="AY101" s="17" t="s">
        <v>155</v>
      </c>
      <c r="BE101" s="224">
        <f>IF(N101="základní",J101,0)</f>
        <v>0</v>
      </c>
      <c r="BF101" s="224">
        <f>IF(N101="snížená",J101,0)</f>
        <v>0</v>
      </c>
      <c r="BG101" s="224">
        <f>IF(N101="zákl. přenesená",J101,0)</f>
        <v>0</v>
      </c>
      <c r="BH101" s="224">
        <f>IF(N101="sníž. přenesená",J101,0)</f>
        <v>0</v>
      </c>
      <c r="BI101" s="224">
        <f>IF(N101="nulová",J101,0)</f>
        <v>0</v>
      </c>
      <c r="BJ101" s="17" t="s">
        <v>79</v>
      </c>
      <c r="BK101" s="224">
        <f>ROUND(I101*H101,2)</f>
        <v>0</v>
      </c>
      <c r="BL101" s="17" t="s">
        <v>262</v>
      </c>
      <c r="BM101" s="223" t="s">
        <v>1640</v>
      </c>
    </row>
    <row r="102" s="2" customFormat="1" ht="24.15" customHeight="1">
      <c r="A102" s="38"/>
      <c r="B102" s="39"/>
      <c r="C102" s="212" t="s">
        <v>233</v>
      </c>
      <c r="D102" s="212" t="s">
        <v>158</v>
      </c>
      <c r="E102" s="213" t="s">
        <v>739</v>
      </c>
      <c r="F102" s="214" t="s">
        <v>1641</v>
      </c>
      <c r="G102" s="215" t="s">
        <v>176</v>
      </c>
      <c r="H102" s="216">
        <v>396</v>
      </c>
      <c r="I102" s="217"/>
      <c r="J102" s="218">
        <f>ROUND(I102*H102,2)</f>
        <v>0</v>
      </c>
      <c r="K102" s="214" t="s">
        <v>19</v>
      </c>
      <c r="L102" s="44"/>
      <c r="M102" s="219" t="s">
        <v>19</v>
      </c>
      <c r="N102" s="220" t="s">
        <v>43</v>
      </c>
      <c r="O102" s="84"/>
      <c r="P102" s="221">
        <f>O102*H102</f>
        <v>0</v>
      </c>
      <c r="Q102" s="221">
        <v>0.0020100000000000001</v>
      </c>
      <c r="R102" s="221">
        <f>Q102*H102</f>
        <v>0.79596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262</v>
      </c>
      <c r="AT102" s="223" t="s">
        <v>158</v>
      </c>
      <c r="AU102" s="223" t="s">
        <v>81</v>
      </c>
      <c r="AY102" s="17" t="s">
        <v>155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79</v>
      </c>
      <c r="BK102" s="224">
        <f>ROUND(I102*H102,2)</f>
        <v>0</v>
      </c>
      <c r="BL102" s="17" t="s">
        <v>262</v>
      </c>
      <c r="BM102" s="223" t="s">
        <v>1642</v>
      </c>
    </row>
    <row r="103" s="2" customFormat="1" ht="21.75" customHeight="1">
      <c r="A103" s="38"/>
      <c r="B103" s="39"/>
      <c r="C103" s="212" t="s">
        <v>238</v>
      </c>
      <c r="D103" s="212" t="s">
        <v>158</v>
      </c>
      <c r="E103" s="213" t="s">
        <v>742</v>
      </c>
      <c r="F103" s="214" t="s">
        <v>743</v>
      </c>
      <c r="G103" s="215" t="s">
        <v>176</v>
      </c>
      <c r="H103" s="216">
        <v>66</v>
      </c>
      <c r="I103" s="217"/>
      <c r="J103" s="218">
        <f>ROUND(I103*H103,2)</f>
        <v>0</v>
      </c>
      <c r="K103" s="214" t="s">
        <v>19</v>
      </c>
      <c r="L103" s="44"/>
      <c r="M103" s="219" t="s">
        <v>19</v>
      </c>
      <c r="N103" s="220" t="s">
        <v>43</v>
      </c>
      <c r="O103" s="84"/>
      <c r="P103" s="221">
        <f>O103*H103</f>
        <v>0</v>
      </c>
      <c r="Q103" s="221">
        <v>0.00040999999999999999</v>
      </c>
      <c r="R103" s="221">
        <f>Q103*H103</f>
        <v>0.027060000000000001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262</v>
      </c>
      <c r="AT103" s="223" t="s">
        <v>158</v>
      </c>
      <c r="AU103" s="223" t="s">
        <v>81</v>
      </c>
      <c r="AY103" s="17" t="s">
        <v>155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79</v>
      </c>
      <c r="BK103" s="224">
        <f>ROUND(I103*H103,2)</f>
        <v>0</v>
      </c>
      <c r="BL103" s="17" t="s">
        <v>262</v>
      </c>
      <c r="BM103" s="223" t="s">
        <v>1643</v>
      </c>
    </row>
    <row r="104" s="2" customFormat="1" ht="21.75" customHeight="1">
      <c r="A104" s="38"/>
      <c r="B104" s="39"/>
      <c r="C104" s="212" t="s">
        <v>8</v>
      </c>
      <c r="D104" s="212" t="s">
        <v>158</v>
      </c>
      <c r="E104" s="213" t="s">
        <v>745</v>
      </c>
      <c r="F104" s="214" t="s">
        <v>746</v>
      </c>
      <c r="G104" s="215" t="s">
        <v>176</v>
      </c>
      <c r="H104" s="216">
        <v>85</v>
      </c>
      <c r="I104" s="217"/>
      <c r="J104" s="218">
        <f>ROUND(I104*H104,2)</f>
        <v>0</v>
      </c>
      <c r="K104" s="214" t="s">
        <v>19</v>
      </c>
      <c r="L104" s="44"/>
      <c r="M104" s="219" t="s">
        <v>19</v>
      </c>
      <c r="N104" s="220" t="s">
        <v>43</v>
      </c>
      <c r="O104" s="84"/>
      <c r="P104" s="221">
        <f>O104*H104</f>
        <v>0</v>
      </c>
      <c r="Q104" s="221">
        <v>0.00048000000000000001</v>
      </c>
      <c r="R104" s="221">
        <f>Q104*H104</f>
        <v>0.040800000000000003</v>
      </c>
      <c r="S104" s="221">
        <v>0</v>
      </c>
      <c r="T104" s="222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262</v>
      </c>
      <c r="AT104" s="223" t="s">
        <v>158</v>
      </c>
      <c r="AU104" s="223" t="s">
        <v>81</v>
      </c>
      <c r="AY104" s="17" t="s">
        <v>155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79</v>
      </c>
      <c r="BK104" s="224">
        <f>ROUND(I104*H104,2)</f>
        <v>0</v>
      </c>
      <c r="BL104" s="17" t="s">
        <v>262</v>
      </c>
      <c r="BM104" s="223" t="s">
        <v>1644</v>
      </c>
    </row>
    <row r="105" s="2" customFormat="1" ht="21.75" customHeight="1">
      <c r="A105" s="38"/>
      <c r="B105" s="39"/>
      <c r="C105" s="212" t="s">
        <v>251</v>
      </c>
      <c r="D105" s="212" t="s">
        <v>158</v>
      </c>
      <c r="E105" s="213" t="s">
        <v>751</v>
      </c>
      <c r="F105" s="214" t="s">
        <v>752</v>
      </c>
      <c r="G105" s="215" t="s">
        <v>176</v>
      </c>
      <c r="H105" s="216">
        <v>50</v>
      </c>
      <c r="I105" s="217"/>
      <c r="J105" s="218">
        <f>ROUND(I105*H105,2)</f>
        <v>0</v>
      </c>
      <c r="K105" s="214" t="s">
        <v>19</v>
      </c>
      <c r="L105" s="44"/>
      <c r="M105" s="219" t="s">
        <v>19</v>
      </c>
      <c r="N105" s="220" t="s">
        <v>43</v>
      </c>
      <c r="O105" s="84"/>
      <c r="P105" s="221">
        <f>O105*H105</f>
        <v>0</v>
      </c>
      <c r="Q105" s="221">
        <v>0.0022399999999999998</v>
      </c>
      <c r="R105" s="221">
        <f>Q105*H105</f>
        <v>0.11199999999999999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262</v>
      </c>
      <c r="AT105" s="223" t="s">
        <v>158</v>
      </c>
      <c r="AU105" s="223" t="s">
        <v>81</v>
      </c>
      <c r="AY105" s="17" t="s">
        <v>155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79</v>
      </c>
      <c r="BK105" s="224">
        <f>ROUND(I105*H105,2)</f>
        <v>0</v>
      </c>
      <c r="BL105" s="17" t="s">
        <v>262</v>
      </c>
      <c r="BM105" s="223" t="s">
        <v>1645</v>
      </c>
    </row>
    <row r="106" s="2" customFormat="1" ht="24.15" customHeight="1">
      <c r="A106" s="38"/>
      <c r="B106" s="39"/>
      <c r="C106" s="212" t="s">
        <v>258</v>
      </c>
      <c r="D106" s="212" t="s">
        <v>158</v>
      </c>
      <c r="E106" s="213" t="s">
        <v>754</v>
      </c>
      <c r="F106" s="214" t="s">
        <v>1646</v>
      </c>
      <c r="G106" s="215" t="s">
        <v>176</v>
      </c>
      <c r="H106" s="216">
        <v>44</v>
      </c>
      <c r="I106" s="217"/>
      <c r="J106" s="218">
        <f>ROUND(I106*H106,2)</f>
        <v>0</v>
      </c>
      <c r="K106" s="214" t="s">
        <v>19</v>
      </c>
      <c r="L106" s="44"/>
      <c r="M106" s="219" t="s">
        <v>19</v>
      </c>
      <c r="N106" s="220" t="s">
        <v>43</v>
      </c>
      <c r="O106" s="84"/>
      <c r="P106" s="221">
        <f>O106*H106</f>
        <v>0</v>
      </c>
      <c r="Q106" s="221">
        <v>0.0019</v>
      </c>
      <c r="R106" s="221">
        <f>Q106*H106</f>
        <v>0.083599999999999994</v>
      </c>
      <c r="S106" s="221">
        <v>0</v>
      </c>
      <c r="T106" s="222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23" t="s">
        <v>262</v>
      </c>
      <c r="AT106" s="223" t="s">
        <v>158</v>
      </c>
      <c r="AU106" s="223" t="s">
        <v>81</v>
      </c>
      <c r="AY106" s="17" t="s">
        <v>155</v>
      </c>
      <c r="BE106" s="224">
        <f>IF(N106="základní",J106,0)</f>
        <v>0</v>
      </c>
      <c r="BF106" s="224">
        <f>IF(N106="snížená",J106,0)</f>
        <v>0</v>
      </c>
      <c r="BG106" s="224">
        <f>IF(N106="zákl. přenesená",J106,0)</f>
        <v>0</v>
      </c>
      <c r="BH106" s="224">
        <f>IF(N106="sníž. přenesená",J106,0)</f>
        <v>0</v>
      </c>
      <c r="BI106" s="224">
        <f>IF(N106="nulová",J106,0)</f>
        <v>0</v>
      </c>
      <c r="BJ106" s="17" t="s">
        <v>79</v>
      </c>
      <c r="BK106" s="224">
        <f>ROUND(I106*H106,2)</f>
        <v>0</v>
      </c>
      <c r="BL106" s="17" t="s">
        <v>262</v>
      </c>
      <c r="BM106" s="223" t="s">
        <v>1647</v>
      </c>
    </row>
    <row r="107" s="2" customFormat="1" ht="24.15" customHeight="1">
      <c r="A107" s="38"/>
      <c r="B107" s="39"/>
      <c r="C107" s="212" t="s">
        <v>264</v>
      </c>
      <c r="D107" s="212" t="s">
        <v>158</v>
      </c>
      <c r="E107" s="213" t="s">
        <v>757</v>
      </c>
      <c r="F107" s="214" t="s">
        <v>758</v>
      </c>
      <c r="G107" s="215" t="s">
        <v>176</v>
      </c>
      <c r="H107" s="216">
        <v>701</v>
      </c>
      <c r="I107" s="217"/>
      <c r="J107" s="218">
        <f>ROUND(I107*H107,2)</f>
        <v>0</v>
      </c>
      <c r="K107" s="214" t="s">
        <v>19</v>
      </c>
      <c r="L107" s="44"/>
      <c r="M107" s="219" t="s">
        <v>19</v>
      </c>
      <c r="N107" s="220" t="s">
        <v>43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262</v>
      </c>
      <c r="AT107" s="223" t="s">
        <v>158</v>
      </c>
      <c r="AU107" s="223" t="s">
        <v>81</v>
      </c>
      <c r="AY107" s="17" t="s">
        <v>155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79</v>
      </c>
      <c r="BK107" s="224">
        <f>ROUND(I107*H107,2)</f>
        <v>0</v>
      </c>
      <c r="BL107" s="17" t="s">
        <v>262</v>
      </c>
      <c r="BM107" s="223" t="s">
        <v>1648</v>
      </c>
    </row>
    <row r="108" s="2" customFormat="1" ht="44.25" customHeight="1">
      <c r="A108" s="38"/>
      <c r="B108" s="39"/>
      <c r="C108" s="212" t="s">
        <v>262</v>
      </c>
      <c r="D108" s="212" t="s">
        <v>158</v>
      </c>
      <c r="E108" s="213" t="s">
        <v>763</v>
      </c>
      <c r="F108" s="214" t="s">
        <v>764</v>
      </c>
      <c r="G108" s="215" t="s">
        <v>273</v>
      </c>
      <c r="H108" s="216">
        <v>1.2</v>
      </c>
      <c r="I108" s="217"/>
      <c r="J108" s="218">
        <f>ROUND(I108*H108,2)</f>
        <v>0</v>
      </c>
      <c r="K108" s="214" t="s">
        <v>19</v>
      </c>
      <c r="L108" s="44"/>
      <c r="M108" s="219" t="s">
        <v>19</v>
      </c>
      <c r="N108" s="220" t="s">
        <v>43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262</v>
      </c>
      <c r="AT108" s="223" t="s">
        <v>158</v>
      </c>
      <c r="AU108" s="223" t="s">
        <v>81</v>
      </c>
      <c r="AY108" s="17" t="s">
        <v>155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79</v>
      </c>
      <c r="BK108" s="224">
        <f>ROUND(I108*H108,2)</f>
        <v>0</v>
      </c>
      <c r="BL108" s="17" t="s">
        <v>262</v>
      </c>
      <c r="BM108" s="223" t="s">
        <v>1649</v>
      </c>
    </row>
    <row r="109" s="2" customFormat="1" ht="21.75" customHeight="1">
      <c r="A109" s="38"/>
      <c r="B109" s="39"/>
      <c r="C109" s="212" t="s">
        <v>276</v>
      </c>
      <c r="D109" s="212" t="s">
        <v>158</v>
      </c>
      <c r="E109" s="213" t="s">
        <v>766</v>
      </c>
      <c r="F109" s="214" t="s">
        <v>1650</v>
      </c>
      <c r="G109" s="215" t="s">
        <v>176</v>
      </c>
      <c r="H109" s="216">
        <v>300</v>
      </c>
      <c r="I109" s="217"/>
      <c r="J109" s="218">
        <f>ROUND(I109*H109,2)</f>
        <v>0</v>
      </c>
      <c r="K109" s="214" t="s">
        <v>19</v>
      </c>
      <c r="L109" s="44"/>
      <c r="M109" s="219" t="s">
        <v>19</v>
      </c>
      <c r="N109" s="220" t="s">
        <v>43</v>
      </c>
      <c r="O109" s="84"/>
      <c r="P109" s="221">
        <f>O109*H109</f>
        <v>0</v>
      </c>
      <c r="Q109" s="221">
        <v>0</v>
      </c>
      <c r="R109" s="221">
        <f>Q109*H109</f>
        <v>0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262</v>
      </c>
      <c r="AT109" s="223" t="s">
        <v>158</v>
      </c>
      <c r="AU109" s="223" t="s">
        <v>81</v>
      </c>
      <c r="AY109" s="17" t="s">
        <v>155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79</v>
      </c>
      <c r="BK109" s="224">
        <f>ROUND(I109*H109,2)</f>
        <v>0</v>
      </c>
      <c r="BL109" s="17" t="s">
        <v>262</v>
      </c>
      <c r="BM109" s="223" t="s">
        <v>1651</v>
      </c>
    </row>
    <row r="110" s="2" customFormat="1" ht="16.5" customHeight="1">
      <c r="A110" s="38"/>
      <c r="B110" s="39"/>
      <c r="C110" s="212" t="s">
        <v>281</v>
      </c>
      <c r="D110" s="212" t="s">
        <v>158</v>
      </c>
      <c r="E110" s="213" t="s">
        <v>769</v>
      </c>
      <c r="F110" s="214" t="s">
        <v>1652</v>
      </c>
      <c r="G110" s="215" t="s">
        <v>378</v>
      </c>
      <c r="H110" s="216">
        <v>66</v>
      </c>
      <c r="I110" s="217"/>
      <c r="J110" s="218">
        <f>ROUND(I110*H110,2)</f>
        <v>0</v>
      </c>
      <c r="K110" s="214" t="s">
        <v>19</v>
      </c>
      <c r="L110" s="44"/>
      <c r="M110" s="219" t="s">
        <v>19</v>
      </c>
      <c r="N110" s="220" t="s">
        <v>43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262</v>
      </c>
      <c r="AT110" s="223" t="s">
        <v>158</v>
      </c>
      <c r="AU110" s="223" t="s">
        <v>81</v>
      </c>
      <c r="AY110" s="17" t="s">
        <v>155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79</v>
      </c>
      <c r="BK110" s="224">
        <f>ROUND(I110*H110,2)</f>
        <v>0</v>
      </c>
      <c r="BL110" s="17" t="s">
        <v>262</v>
      </c>
      <c r="BM110" s="223" t="s">
        <v>1653</v>
      </c>
    </row>
    <row r="111" s="2" customFormat="1" ht="24.15" customHeight="1">
      <c r="A111" s="38"/>
      <c r="B111" s="39"/>
      <c r="C111" s="212" t="s">
        <v>287</v>
      </c>
      <c r="D111" s="212" t="s">
        <v>158</v>
      </c>
      <c r="E111" s="213" t="s">
        <v>772</v>
      </c>
      <c r="F111" s="214" t="s">
        <v>773</v>
      </c>
      <c r="G111" s="215" t="s">
        <v>378</v>
      </c>
      <c r="H111" s="216">
        <v>132</v>
      </c>
      <c r="I111" s="217"/>
      <c r="J111" s="218">
        <f>ROUND(I111*H111,2)</f>
        <v>0</v>
      </c>
      <c r="K111" s="214" t="s">
        <v>19</v>
      </c>
      <c r="L111" s="44"/>
      <c r="M111" s="219" t="s">
        <v>19</v>
      </c>
      <c r="N111" s="220" t="s">
        <v>43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262</v>
      </c>
      <c r="AT111" s="223" t="s">
        <v>158</v>
      </c>
      <c r="AU111" s="223" t="s">
        <v>81</v>
      </c>
      <c r="AY111" s="17" t="s">
        <v>155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79</v>
      </c>
      <c r="BK111" s="224">
        <f>ROUND(I111*H111,2)</f>
        <v>0</v>
      </c>
      <c r="BL111" s="17" t="s">
        <v>262</v>
      </c>
      <c r="BM111" s="223" t="s">
        <v>1654</v>
      </c>
    </row>
    <row r="112" s="2" customFormat="1" ht="49.05" customHeight="1">
      <c r="A112" s="38"/>
      <c r="B112" s="39"/>
      <c r="C112" s="212" t="s">
        <v>292</v>
      </c>
      <c r="D112" s="212" t="s">
        <v>158</v>
      </c>
      <c r="E112" s="213" t="s">
        <v>775</v>
      </c>
      <c r="F112" s="214" t="s">
        <v>776</v>
      </c>
      <c r="G112" s="215" t="s">
        <v>273</v>
      </c>
      <c r="H112" s="216">
        <v>1.774</v>
      </c>
      <c r="I112" s="217"/>
      <c r="J112" s="218">
        <f>ROUND(I112*H112,2)</f>
        <v>0</v>
      </c>
      <c r="K112" s="214" t="s">
        <v>19</v>
      </c>
      <c r="L112" s="44"/>
      <c r="M112" s="219" t="s">
        <v>19</v>
      </c>
      <c r="N112" s="220" t="s">
        <v>43</v>
      </c>
      <c r="O112" s="84"/>
      <c r="P112" s="221">
        <f>O112*H112</f>
        <v>0</v>
      </c>
      <c r="Q112" s="221">
        <v>0</v>
      </c>
      <c r="R112" s="221">
        <f>Q112*H112</f>
        <v>0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262</v>
      </c>
      <c r="AT112" s="223" t="s">
        <v>158</v>
      </c>
      <c r="AU112" s="223" t="s">
        <v>81</v>
      </c>
      <c r="AY112" s="17" t="s">
        <v>155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79</v>
      </c>
      <c r="BK112" s="224">
        <f>ROUND(I112*H112,2)</f>
        <v>0</v>
      </c>
      <c r="BL112" s="17" t="s">
        <v>262</v>
      </c>
      <c r="BM112" s="223" t="s">
        <v>1655</v>
      </c>
    </row>
    <row r="113" s="2" customFormat="1" ht="49.05" customHeight="1">
      <c r="A113" s="38"/>
      <c r="B113" s="39"/>
      <c r="C113" s="212" t="s">
        <v>7</v>
      </c>
      <c r="D113" s="212" t="s">
        <v>158</v>
      </c>
      <c r="E113" s="213" t="s">
        <v>778</v>
      </c>
      <c r="F113" s="214" t="s">
        <v>779</v>
      </c>
      <c r="G113" s="215" t="s">
        <v>273</v>
      </c>
      <c r="H113" s="216">
        <v>1.774</v>
      </c>
      <c r="I113" s="217"/>
      <c r="J113" s="218">
        <f>ROUND(I113*H113,2)</f>
        <v>0</v>
      </c>
      <c r="K113" s="214" t="s">
        <v>19</v>
      </c>
      <c r="L113" s="44"/>
      <c r="M113" s="219" t="s">
        <v>19</v>
      </c>
      <c r="N113" s="220" t="s">
        <v>43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262</v>
      </c>
      <c r="AT113" s="223" t="s">
        <v>158</v>
      </c>
      <c r="AU113" s="223" t="s">
        <v>81</v>
      </c>
      <c r="AY113" s="17" t="s">
        <v>155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79</v>
      </c>
      <c r="BK113" s="224">
        <f>ROUND(I113*H113,2)</f>
        <v>0</v>
      </c>
      <c r="BL113" s="17" t="s">
        <v>262</v>
      </c>
      <c r="BM113" s="223" t="s">
        <v>1656</v>
      </c>
    </row>
    <row r="114" s="2" customFormat="1" ht="49.05" customHeight="1">
      <c r="A114" s="38"/>
      <c r="B114" s="39"/>
      <c r="C114" s="212" t="s">
        <v>303</v>
      </c>
      <c r="D114" s="212" t="s">
        <v>158</v>
      </c>
      <c r="E114" s="213" t="s">
        <v>781</v>
      </c>
      <c r="F114" s="214" t="s">
        <v>782</v>
      </c>
      <c r="G114" s="215" t="s">
        <v>273</v>
      </c>
      <c r="H114" s="216">
        <v>1.774</v>
      </c>
      <c r="I114" s="217"/>
      <c r="J114" s="218">
        <f>ROUND(I114*H114,2)</f>
        <v>0</v>
      </c>
      <c r="K114" s="214" t="s">
        <v>19</v>
      </c>
      <c r="L114" s="44"/>
      <c r="M114" s="219" t="s">
        <v>19</v>
      </c>
      <c r="N114" s="220" t="s">
        <v>43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262</v>
      </c>
      <c r="AT114" s="223" t="s">
        <v>158</v>
      </c>
      <c r="AU114" s="223" t="s">
        <v>81</v>
      </c>
      <c r="AY114" s="17" t="s">
        <v>155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79</v>
      </c>
      <c r="BK114" s="224">
        <f>ROUND(I114*H114,2)</f>
        <v>0</v>
      </c>
      <c r="BL114" s="17" t="s">
        <v>262</v>
      </c>
      <c r="BM114" s="223" t="s">
        <v>1657</v>
      </c>
    </row>
    <row r="115" s="12" customFormat="1" ht="22.8" customHeight="1">
      <c r="A115" s="12"/>
      <c r="B115" s="196"/>
      <c r="C115" s="197"/>
      <c r="D115" s="198" t="s">
        <v>71</v>
      </c>
      <c r="E115" s="210" t="s">
        <v>784</v>
      </c>
      <c r="F115" s="210" t="s">
        <v>785</v>
      </c>
      <c r="G115" s="197"/>
      <c r="H115" s="197"/>
      <c r="I115" s="200"/>
      <c r="J115" s="211">
        <f>BK115</f>
        <v>0</v>
      </c>
      <c r="K115" s="197"/>
      <c r="L115" s="202"/>
      <c r="M115" s="203"/>
      <c r="N115" s="204"/>
      <c r="O115" s="204"/>
      <c r="P115" s="205">
        <f>SUM(P116:P138)</f>
        <v>0</v>
      </c>
      <c r="Q115" s="204"/>
      <c r="R115" s="205">
        <f>SUM(R116:R138)</f>
        <v>2.2504499999999998</v>
      </c>
      <c r="S115" s="204"/>
      <c r="T115" s="206">
        <f>SUM(T116:T138)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7" t="s">
        <v>81</v>
      </c>
      <c r="AT115" s="208" t="s">
        <v>71</v>
      </c>
      <c r="AU115" s="208" t="s">
        <v>79</v>
      </c>
      <c r="AY115" s="207" t="s">
        <v>155</v>
      </c>
      <c r="BK115" s="209">
        <f>SUM(BK116:BK138)</f>
        <v>0</v>
      </c>
    </row>
    <row r="116" s="2" customFormat="1" ht="24.15" customHeight="1">
      <c r="A116" s="38"/>
      <c r="B116" s="39"/>
      <c r="C116" s="212" t="s">
        <v>310</v>
      </c>
      <c r="D116" s="212" t="s">
        <v>158</v>
      </c>
      <c r="E116" s="213" t="s">
        <v>792</v>
      </c>
      <c r="F116" s="214" t="s">
        <v>1658</v>
      </c>
      <c r="G116" s="215" t="s">
        <v>176</v>
      </c>
      <c r="H116" s="216">
        <v>594</v>
      </c>
      <c r="I116" s="217"/>
      <c r="J116" s="218">
        <f>ROUND(I116*H116,2)</f>
        <v>0</v>
      </c>
      <c r="K116" s="214" t="s">
        <v>19</v>
      </c>
      <c r="L116" s="44"/>
      <c r="M116" s="219" t="s">
        <v>19</v>
      </c>
      <c r="N116" s="220" t="s">
        <v>43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262</v>
      </c>
      <c r="AT116" s="223" t="s">
        <v>158</v>
      </c>
      <c r="AU116" s="223" t="s">
        <v>81</v>
      </c>
      <c r="AY116" s="17" t="s">
        <v>155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79</v>
      </c>
      <c r="BK116" s="224">
        <f>ROUND(I116*H116,2)</f>
        <v>0</v>
      </c>
      <c r="BL116" s="17" t="s">
        <v>262</v>
      </c>
      <c r="BM116" s="223" t="s">
        <v>1659</v>
      </c>
    </row>
    <row r="117" s="2" customFormat="1" ht="24.15" customHeight="1">
      <c r="A117" s="38"/>
      <c r="B117" s="39"/>
      <c r="C117" s="212" t="s">
        <v>319</v>
      </c>
      <c r="D117" s="212" t="s">
        <v>158</v>
      </c>
      <c r="E117" s="213" t="s">
        <v>795</v>
      </c>
      <c r="F117" s="214" t="s">
        <v>1660</v>
      </c>
      <c r="G117" s="215" t="s">
        <v>176</v>
      </c>
      <c r="H117" s="216">
        <v>792</v>
      </c>
      <c r="I117" s="217"/>
      <c r="J117" s="218">
        <f>ROUND(I117*H117,2)</f>
        <v>0</v>
      </c>
      <c r="K117" s="214" t="s">
        <v>19</v>
      </c>
      <c r="L117" s="44"/>
      <c r="M117" s="219" t="s">
        <v>19</v>
      </c>
      <c r="N117" s="220" t="s">
        <v>43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262</v>
      </c>
      <c r="AT117" s="223" t="s">
        <v>158</v>
      </c>
      <c r="AU117" s="223" t="s">
        <v>81</v>
      </c>
      <c r="AY117" s="17" t="s">
        <v>155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79</v>
      </c>
      <c r="BK117" s="224">
        <f>ROUND(I117*H117,2)</f>
        <v>0</v>
      </c>
      <c r="BL117" s="17" t="s">
        <v>262</v>
      </c>
      <c r="BM117" s="223" t="s">
        <v>1661</v>
      </c>
    </row>
    <row r="118" s="2" customFormat="1" ht="55.5" customHeight="1">
      <c r="A118" s="38"/>
      <c r="B118" s="39"/>
      <c r="C118" s="212" t="s">
        <v>352</v>
      </c>
      <c r="D118" s="212" t="s">
        <v>158</v>
      </c>
      <c r="E118" s="213" t="s">
        <v>801</v>
      </c>
      <c r="F118" s="214" t="s">
        <v>1398</v>
      </c>
      <c r="G118" s="215" t="s">
        <v>176</v>
      </c>
      <c r="H118" s="216">
        <v>308</v>
      </c>
      <c r="I118" s="217"/>
      <c r="J118" s="218">
        <f>ROUND(I118*H118,2)</f>
        <v>0</v>
      </c>
      <c r="K118" s="214" t="s">
        <v>19</v>
      </c>
      <c r="L118" s="44"/>
      <c r="M118" s="219" t="s">
        <v>19</v>
      </c>
      <c r="N118" s="220" t="s">
        <v>43</v>
      </c>
      <c r="O118" s="84"/>
      <c r="P118" s="221">
        <f>O118*H118</f>
        <v>0</v>
      </c>
      <c r="Q118" s="221">
        <v>0.00072999999999999996</v>
      </c>
      <c r="R118" s="221">
        <f>Q118*H118</f>
        <v>0.22483999999999998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262</v>
      </c>
      <c r="AT118" s="223" t="s">
        <v>158</v>
      </c>
      <c r="AU118" s="223" t="s">
        <v>81</v>
      </c>
      <c r="AY118" s="17" t="s">
        <v>155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79</v>
      </c>
      <c r="BK118" s="224">
        <f>ROUND(I118*H118,2)</f>
        <v>0</v>
      </c>
      <c r="BL118" s="17" t="s">
        <v>262</v>
      </c>
      <c r="BM118" s="223" t="s">
        <v>1662</v>
      </c>
    </row>
    <row r="119" s="2" customFormat="1" ht="55.5" customHeight="1">
      <c r="A119" s="38"/>
      <c r="B119" s="39"/>
      <c r="C119" s="212" t="s">
        <v>358</v>
      </c>
      <c r="D119" s="212" t="s">
        <v>158</v>
      </c>
      <c r="E119" s="213" t="s">
        <v>804</v>
      </c>
      <c r="F119" s="214" t="s">
        <v>1400</v>
      </c>
      <c r="G119" s="215" t="s">
        <v>176</v>
      </c>
      <c r="H119" s="216">
        <v>484</v>
      </c>
      <c r="I119" s="217"/>
      <c r="J119" s="218">
        <f>ROUND(I119*H119,2)</f>
        <v>0</v>
      </c>
      <c r="K119" s="214" t="s">
        <v>19</v>
      </c>
      <c r="L119" s="44"/>
      <c r="M119" s="219" t="s">
        <v>19</v>
      </c>
      <c r="N119" s="220" t="s">
        <v>43</v>
      </c>
      <c r="O119" s="84"/>
      <c r="P119" s="221">
        <f>O119*H119</f>
        <v>0</v>
      </c>
      <c r="Q119" s="221">
        <v>0.00097999999999999997</v>
      </c>
      <c r="R119" s="221">
        <f>Q119*H119</f>
        <v>0.47431999999999996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262</v>
      </c>
      <c r="AT119" s="223" t="s">
        <v>158</v>
      </c>
      <c r="AU119" s="223" t="s">
        <v>81</v>
      </c>
      <c r="AY119" s="17" t="s">
        <v>155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79</v>
      </c>
      <c r="BK119" s="224">
        <f>ROUND(I119*H119,2)</f>
        <v>0</v>
      </c>
      <c r="BL119" s="17" t="s">
        <v>262</v>
      </c>
      <c r="BM119" s="223" t="s">
        <v>1663</v>
      </c>
    </row>
    <row r="120" s="2" customFormat="1" ht="55.5" customHeight="1">
      <c r="A120" s="38"/>
      <c r="B120" s="39"/>
      <c r="C120" s="212" t="s">
        <v>363</v>
      </c>
      <c r="D120" s="212" t="s">
        <v>158</v>
      </c>
      <c r="E120" s="213" t="s">
        <v>807</v>
      </c>
      <c r="F120" s="214" t="s">
        <v>1402</v>
      </c>
      <c r="G120" s="215" t="s">
        <v>176</v>
      </c>
      <c r="H120" s="216">
        <v>552</v>
      </c>
      <c r="I120" s="217"/>
      <c r="J120" s="218">
        <f>ROUND(I120*H120,2)</f>
        <v>0</v>
      </c>
      <c r="K120" s="214" t="s">
        <v>19</v>
      </c>
      <c r="L120" s="44"/>
      <c r="M120" s="219" t="s">
        <v>19</v>
      </c>
      <c r="N120" s="220" t="s">
        <v>43</v>
      </c>
      <c r="O120" s="84"/>
      <c r="P120" s="221">
        <f>O120*H120</f>
        <v>0</v>
      </c>
      <c r="Q120" s="221">
        <v>0.0012999999999999999</v>
      </c>
      <c r="R120" s="221">
        <f>Q120*H120</f>
        <v>0.71760000000000002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262</v>
      </c>
      <c r="AT120" s="223" t="s">
        <v>158</v>
      </c>
      <c r="AU120" s="223" t="s">
        <v>81</v>
      </c>
      <c r="AY120" s="17" t="s">
        <v>155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79</v>
      </c>
      <c r="BK120" s="224">
        <f>ROUND(I120*H120,2)</f>
        <v>0</v>
      </c>
      <c r="BL120" s="17" t="s">
        <v>262</v>
      </c>
      <c r="BM120" s="223" t="s">
        <v>1664</v>
      </c>
    </row>
    <row r="121" s="2" customFormat="1" ht="55.5" customHeight="1">
      <c r="A121" s="38"/>
      <c r="B121" s="39"/>
      <c r="C121" s="212" t="s">
        <v>334</v>
      </c>
      <c r="D121" s="212" t="s">
        <v>158</v>
      </c>
      <c r="E121" s="213" t="s">
        <v>810</v>
      </c>
      <c r="F121" s="214" t="s">
        <v>1404</v>
      </c>
      <c r="G121" s="215" t="s">
        <v>176</v>
      </c>
      <c r="H121" s="216">
        <v>154</v>
      </c>
      <c r="I121" s="217"/>
      <c r="J121" s="218">
        <f>ROUND(I121*H121,2)</f>
        <v>0</v>
      </c>
      <c r="K121" s="214" t="s">
        <v>19</v>
      </c>
      <c r="L121" s="44"/>
      <c r="M121" s="219" t="s">
        <v>19</v>
      </c>
      <c r="N121" s="220" t="s">
        <v>43</v>
      </c>
      <c r="O121" s="84"/>
      <c r="P121" s="221">
        <f>O121*H121</f>
        <v>0</v>
      </c>
      <c r="Q121" s="221">
        <v>0.00263</v>
      </c>
      <c r="R121" s="221">
        <f>Q121*H121</f>
        <v>0.40501999999999999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262</v>
      </c>
      <c r="AT121" s="223" t="s">
        <v>158</v>
      </c>
      <c r="AU121" s="223" t="s">
        <v>81</v>
      </c>
      <c r="AY121" s="17" t="s">
        <v>155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79</v>
      </c>
      <c r="BK121" s="224">
        <f>ROUND(I121*H121,2)</f>
        <v>0</v>
      </c>
      <c r="BL121" s="17" t="s">
        <v>262</v>
      </c>
      <c r="BM121" s="223" t="s">
        <v>1665</v>
      </c>
    </row>
    <row r="122" s="2" customFormat="1" ht="24.15" customHeight="1">
      <c r="A122" s="38"/>
      <c r="B122" s="39"/>
      <c r="C122" s="212" t="s">
        <v>375</v>
      </c>
      <c r="D122" s="212" t="s">
        <v>158</v>
      </c>
      <c r="E122" s="213" t="s">
        <v>826</v>
      </c>
      <c r="F122" s="214" t="s">
        <v>1406</v>
      </c>
      <c r="G122" s="215" t="s">
        <v>176</v>
      </c>
      <c r="H122" s="216">
        <v>22</v>
      </c>
      <c r="I122" s="217"/>
      <c r="J122" s="218">
        <f>ROUND(I122*H122,2)</f>
        <v>0</v>
      </c>
      <c r="K122" s="214" t="s">
        <v>19</v>
      </c>
      <c r="L122" s="44"/>
      <c r="M122" s="219" t="s">
        <v>19</v>
      </c>
      <c r="N122" s="220" t="s">
        <v>43</v>
      </c>
      <c r="O122" s="84"/>
      <c r="P122" s="221">
        <f>O122*H122</f>
        <v>0</v>
      </c>
      <c r="Q122" s="221">
        <v>0.00012999999999999999</v>
      </c>
      <c r="R122" s="221">
        <f>Q122*H122</f>
        <v>0.0028599999999999997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262</v>
      </c>
      <c r="AT122" s="223" t="s">
        <v>158</v>
      </c>
      <c r="AU122" s="223" t="s">
        <v>81</v>
      </c>
      <c r="AY122" s="17" t="s">
        <v>155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79</v>
      </c>
      <c r="BK122" s="224">
        <f>ROUND(I122*H122,2)</f>
        <v>0</v>
      </c>
      <c r="BL122" s="17" t="s">
        <v>262</v>
      </c>
      <c r="BM122" s="223" t="s">
        <v>1666</v>
      </c>
    </row>
    <row r="123" s="2" customFormat="1" ht="21.75" customHeight="1">
      <c r="A123" s="38"/>
      <c r="B123" s="39"/>
      <c r="C123" s="212" t="s">
        <v>381</v>
      </c>
      <c r="D123" s="212" t="s">
        <v>158</v>
      </c>
      <c r="E123" s="213" t="s">
        <v>830</v>
      </c>
      <c r="F123" s="214" t="s">
        <v>1408</v>
      </c>
      <c r="G123" s="215" t="s">
        <v>176</v>
      </c>
      <c r="H123" s="216">
        <v>176</v>
      </c>
      <c r="I123" s="217"/>
      <c r="J123" s="218">
        <f>ROUND(I123*H123,2)</f>
        <v>0</v>
      </c>
      <c r="K123" s="214" t="s">
        <v>19</v>
      </c>
      <c r="L123" s="44"/>
      <c r="M123" s="219" t="s">
        <v>19</v>
      </c>
      <c r="N123" s="220" t="s">
        <v>43</v>
      </c>
      <c r="O123" s="84"/>
      <c r="P123" s="221">
        <f>O123*H123</f>
        <v>0</v>
      </c>
      <c r="Q123" s="221">
        <v>0.00016000000000000001</v>
      </c>
      <c r="R123" s="221">
        <f>Q123*H123</f>
        <v>0.028160000000000001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262</v>
      </c>
      <c r="AT123" s="223" t="s">
        <v>158</v>
      </c>
      <c r="AU123" s="223" t="s">
        <v>81</v>
      </c>
      <c r="AY123" s="17" t="s">
        <v>155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79</v>
      </c>
      <c r="BK123" s="224">
        <f>ROUND(I123*H123,2)</f>
        <v>0</v>
      </c>
      <c r="BL123" s="17" t="s">
        <v>262</v>
      </c>
      <c r="BM123" s="223" t="s">
        <v>1667</v>
      </c>
    </row>
    <row r="124" s="2" customFormat="1" ht="24.15" customHeight="1">
      <c r="A124" s="38"/>
      <c r="B124" s="39"/>
      <c r="C124" s="212" t="s">
        <v>385</v>
      </c>
      <c r="D124" s="212" t="s">
        <v>158</v>
      </c>
      <c r="E124" s="213" t="s">
        <v>1410</v>
      </c>
      <c r="F124" s="214" t="s">
        <v>1411</v>
      </c>
      <c r="G124" s="215" t="s">
        <v>176</v>
      </c>
      <c r="H124" s="216">
        <v>353</v>
      </c>
      <c r="I124" s="217"/>
      <c r="J124" s="218">
        <f>ROUND(I124*H124,2)</f>
        <v>0</v>
      </c>
      <c r="K124" s="214" t="s">
        <v>19</v>
      </c>
      <c r="L124" s="44"/>
      <c r="M124" s="219" t="s">
        <v>19</v>
      </c>
      <c r="N124" s="220" t="s">
        <v>43</v>
      </c>
      <c r="O124" s="84"/>
      <c r="P124" s="221">
        <f>O124*H124</f>
        <v>0</v>
      </c>
      <c r="Q124" s="221">
        <v>0.00029</v>
      </c>
      <c r="R124" s="221">
        <f>Q124*H124</f>
        <v>0.10237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262</v>
      </c>
      <c r="AT124" s="223" t="s">
        <v>158</v>
      </c>
      <c r="AU124" s="223" t="s">
        <v>81</v>
      </c>
      <c r="AY124" s="17" t="s">
        <v>155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79</v>
      </c>
      <c r="BK124" s="224">
        <f>ROUND(I124*H124,2)</f>
        <v>0</v>
      </c>
      <c r="BL124" s="17" t="s">
        <v>262</v>
      </c>
      <c r="BM124" s="223" t="s">
        <v>1668</v>
      </c>
    </row>
    <row r="125" s="2" customFormat="1" ht="55.5" customHeight="1">
      <c r="A125" s="38"/>
      <c r="B125" s="39"/>
      <c r="C125" s="212" t="s">
        <v>392</v>
      </c>
      <c r="D125" s="212" t="s">
        <v>158</v>
      </c>
      <c r="E125" s="213" t="s">
        <v>846</v>
      </c>
      <c r="F125" s="214" t="s">
        <v>1413</v>
      </c>
      <c r="G125" s="215" t="s">
        <v>176</v>
      </c>
      <c r="H125" s="216">
        <v>594</v>
      </c>
      <c r="I125" s="217"/>
      <c r="J125" s="218">
        <f>ROUND(I125*H125,2)</f>
        <v>0</v>
      </c>
      <c r="K125" s="214" t="s">
        <v>19</v>
      </c>
      <c r="L125" s="44"/>
      <c r="M125" s="219" t="s">
        <v>19</v>
      </c>
      <c r="N125" s="220" t="s">
        <v>43</v>
      </c>
      <c r="O125" s="84"/>
      <c r="P125" s="221">
        <f>O125*H125</f>
        <v>0</v>
      </c>
      <c r="Q125" s="221">
        <v>0.00012</v>
      </c>
      <c r="R125" s="221">
        <f>Q125*H125</f>
        <v>0.071279999999999996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262</v>
      </c>
      <c r="AT125" s="223" t="s">
        <v>158</v>
      </c>
      <c r="AU125" s="223" t="s">
        <v>81</v>
      </c>
      <c r="AY125" s="17" t="s">
        <v>155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79</v>
      </c>
      <c r="BK125" s="224">
        <f>ROUND(I125*H125,2)</f>
        <v>0</v>
      </c>
      <c r="BL125" s="17" t="s">
        <v>262</v>
      </c>
      <c r="BM125" s="223" t="s">
        <v>1669</v>
      </c>
    </row>
    <row r="126" s="2" customFormat="1" ht="55.5" customHeight="1">
      <c r="A126" s="38"/>
      <c r="B126" s="39"/>
      <c r="C126" s="212" t="s">
        <v>398</v>
      </c>
      <c r="D126" s="212" t="s">
        <v>158</v>
      </c>
      <c r="E126" s="213" t="s">
        <v>853</v>
      </c>
      <c r="F126" s="214" t="s">
        <v>1415</v>
      </c>
      <c r="G126" s="215" t="s">
        <v>176</v>
      </c>
      <c r="H126" s="216">
        <v>353</v>
      </c>
      <c r="I126" s="217"/>
      <c r="J126" s="218">
        <f>ROUND(I126*H126,2)</f>
        <v>0</v>
      </c>
      <c r="K126" s="214" t="s">
        <v>19</v>
      </c>
      <c r="L126" s="44"/>
      <c r="M126" s="219" t="s">
        <v>19</v>
      </c>
      <c r="N126" s="220" t="s">
        <v>43</v>
      </c>
      <c r="O126" s="84"/>
      <c r="P126" s="221">
        <f>O126*H126</f>
        <v>0</v>
      </c>
      <c r="Q126" s="221">
        <v>0.00024000000000000001</v>
      </c>
      <c r="R126" s="221">
        <f>Q126*H126</f>
        <v>0.084720000000000004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262</v>
      </c>
      <c r="AT126" s="223" t="s">
        <v>158</v>
      </c>
      <c r="AU126" s="223" t="s">
        <v>81</v>
      </c>
      <c r="AY126" s="17" t="s">
        <v>155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79</v>
      </c>
      <c r="BK126" s="224">
        <f>ROUND(I126*H126,2)</f>
        <v>0</v>
      </c>
      <c r="BL126" s="17" t="s">
        <v>262</v>
      </c>
      <c r="BM126" s="223" t="s">
        <v>1670</v>
      </c>
    </row>
    <row r="127" s="2" customFormat="1" ht="24.15" customHeight="1">
      <c r="A127" s="38"/>
      <c r="B127" s="39"/>
      <c r="C127" s="212" t="s">
        <v>325</v>
      </c>
      <c r="D127" s="212" t="s">
        <v>158</v>
      </c>
      <c r="E127" s="213" t="s">
        <v>859</v>
      </c>
      <c r="F127" s="214" t="s">
        <v>1671</v>
      </c>
      <c r="G127" s="215" t="s">
        <v>176</v>
      </c>
      <c r="H127" s="216">
        <v>458</v>
      </c>
      <c r="I127" s="217"/>
      <c r="J127" s="218">
        <f>ROUND(I127*H127,2)</f>
        <v>0</v>
      </c>
      <c r="K127" s="214" t="s">
        <v>19</v>
      </c>
      <c r="L127" s="44"/>
      <c r="M127" s="219" t="s">
        <v>19</v>
      </c>
      <c r="N127" s="220" t="s">
        <v>43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262</v>
      </c>
      <c r="AT127" s="223" t="s">
        <v>158</v>
      </c>
      <c r="AU127" s="223" t="s">
        <v>81</v>
      </c>
      <c r="AY127" s="17" t="s">
        <v>155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79</v>
      </c>
      <c r="BK127" s="224">
        <f>ROUND(I127*H127,2)</f>
        <v>0</v>
      </c>
      <c r="BL127" s="17" t="s">
        <v>262</v>
      </c>
      <c r="BM127" s="223" t="s">
        <v>1672</v>
      </c>
    </row>
    <row r="128" s="2" customFormat="1" ht="24.15" customHeight="1">
      <c r="A128" s="38"/>
      <c r="B128" s="39"/>
      <c r="C128" s="212" t="s">
        <v>330</v>
      </c>
      <c r="D128" s="212" t="s">
        <v>158</v>
      </c>
      <c r="E128" s="213" t="s">
        <v>865</v>
      </c>
      <c r="F128" s="214" t="s">
        <v>1673</v>
      </c>
      <c r="G128" s="215" t="s">
        <v>176</v>
      </c>
      <c r="H128" s="216">
        <v>929</v>
      </c>
      <c r="I128" s="217"/>
      <c r="J128" s="218">
        <f>ROUND(I128*H128,2)</f>
        <v>0</v>
      </c>
      <c r="K128" s="214" t="s">
        <v>19</v>
      </c>
      <c r="L128" s="44"/>
      <c r="M128" s="219" t="s">
        <v>19</v>
      </c>
      <c r="N128" s="220" t="s">
        <v>43</v>
      </c>
      <c r="O128" s="84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262</v>
      </c>
      <c r="AT128" s="223" t="s">
        <v>158</v>
      </c>
      <c r="AU128" s="223" t="s">
        <v>81</v>
      </c>
      <c r="AY128" s="17" t="s">
        <v>155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79</v>
      </c>
      <c r="BK128" s="224">
        <f>ROUND(I128*H128,2)</f>
        <v>0</v>
      </c>
      <c r="BL128" s="17" t="s">
        <v>262</v>
      </c>
      <c r="BM128" s="223" t="s">
        <v>1674</v>
      </c>
    </row>
    <row r="129" s="2" customFormat="1" ht="24.15" customHeight="1">
      <c r="A129" s="38"/>
      <c r="B129" s="39"/>
      <c r="C129" s="212" t="s">
        <v>337</v>
      </c>
      <c r="D129" s="212" t="s">
        <v>158</v>
      </c>
      <c r="E129" s="213" t="s">
        <v>892</v>
      </c>
      <c r="F129" s="214" t="s">
        <v>1675</v>
      </c>
      <c r="G129" s="215" t="s">
        <v>378</v>
      </c>
      <c r="H129" s="216">
        <v>264</v>
      </c>
      <c r="I129" s="217"/>
      <c r="J129" s="218">
        <f>ROUND(I129*H129,2)</f>
        <v>0</v>
      </c>
      <c r="K129" s="214" t="s">
        <v>19</v>
      </c>
      <c r="L129" s="44"/>
      <c r="M129" s="219" t="s">
        <v>19</v>
      </c>
      <c r="N129" s="220" t="s">
        <v>43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262</v>
      </c>
      <c r="AT129" s="223" t="s">
        <v>158</v>
      </c>
      <c r="AU129" s="223" t="s">
        <v>81</v>
      </c>
      <c r="AY129" s="17" t="s">
        <v>155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79</v>
      </c>
      <c r="BK129" s="224">
        <f>ROUND(I129*H129,2)</f>
        <v>0</v>
      </c>
      <c r="BL129" s="17" t="s">
        <v>262</v>
      </c>
      <c r="BM129" s="223" t="s">
        <v>1676</v>
      </c>
    </row>
    <row r="130" s="2" customFormat="1" ht="33" customHeight="1">
      <c r="A130" s="38"/>
      <c r="B130" s="39"/>
      <c r="C130" s="212" t="s">
        <v>345</v>
      </c>
      <c r="D130" s="212" t="s">
        <v>158</v>
      </c>
      <c r="E130" s="213" t="s">
        <v>895</v>
      </c>
      <c r="F130" s="214" t="s">
        <v>1677</v>
      </c>
      <c r="G130" s="215" t="s">
        <v>378</v>
      </c>
      <c r="H130" s="216">
        <v>66</v>
      </c>
      <c r="I130" s="217"/>
      <c r="J130" s="218">
        <f>ROUND(I130*H130,2)</f>
        <v>0</v>
      </c>
      <c r="K130" s="214" t="s">
        <v>19</v>
      </c>
      <c r="L130" s="44"/>
      <c r="M130" s="219" t="s">
        <v>19</v>
      </c>
      <c r="N130" s="220" t="s">
        <v>43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262</v>
      </c>
      <c r="AT130" s="223" t="s">
        <v>158</v>
      </c>
      <c r="AU130" s="223" t="s">
        <v>81</v>
      </c>
      <c r="AY130" s="17" t="s">
        <v>155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79</v>
      </c>
      <c r="BK130" s="224">
        <f>ROUND(I130*H130,2)</f>
        <v>0</v>
      </c>
      <c r="BL130" s="17" t="s">
        <v>262</v>
      </c>
      <c r="BM130" s="223" t="s">
        <v>1678</v>
      </c>
    </row>
    <row r="131" s="2" customFormat="1" ht="24.15" customHeight="1">
      <c r="A131" s="38"/>
      <c r="B131" s="39"/>
      <c r="C131" s="212" t="s">
        <v>403</v>
      </c>
      <c r="D131" s="212" t="s">
        <v>158</v>
      </c>
      <c r="E131" s="213" t="s">
        <v>903</v>
      </c>
      <c r="F131" s="214" t="s">
        <v>904</v>
      </c>
      <c r="G131" s="215" t="s">
        <v>378</v>
      </c>
      <c r="H131" s="216">
        <v>286</v>
      </c>
      <c r="I131" s="217"/>
      <c r="J131" s="218">
        <f>ROUND(I131*H131,2)</f>
        <v>0</v>
      </c>
      <c r="K131" s="214" t="s">
        <v>19</v>
      </c>
      <c r="L131" s="44"/>
      <c r="M131" s="219" t="s">
        <v>19</v>
      </c>
      <c r="N131" s="220" t="s">
        <v>43</v>
      </c>
      <c r="O131" s="84"/>
      <c r="P131" s="221">
        <f>O131*H131</f>
        <v>0</v>
      </c>
      <c r="Q131" s="221">
        <v>0.00035</v>
      </c>
      <c r="R131" s="221">
        <f>Q131*H131</f>
        <v>0.1001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262</v>
      </c>
      <c r="AT131" s="223" t="s">
        <v>158</v>
      </c>
      <c r="AU131" s="223" t="s">
        <v>81</v>
      </c>
      <c r="AY131" s="17" t="s">
        <v>155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79</v>
      </c>
      <c r="BK131" s="224">
        <f>ROUND(I131*H131,2)</f>
        <v>0</v>
      </c>
      <c r="BL131" s="17" t="s">
        <v>262</v>
      </c>
      <c r="BM131" s="223" t="s">
        <v>1679</v>
      </c>
    </row>
    <row r="132" s="2" customFormat="1" ht="37.8" customHeight="1">
      <c r="A132" s="38"/>
      <c r="B132" s="39"/>
      <c r="C132" s="264" t="s">
        <v>408</v>
      </c>
      <c r="D132" s="264" t="s">
        <v>331</v>
      </c>
      <c r="E132" s="265" t="s">
        <v>907</v>
      </c>
      <c r="F132" s="266" t="s">
        <v>1440</v>
      </c>
      <c r="G132" s="267" t="s">
        <v>378</v>
      </c>
      <c r="H132" s="268">
        <v>22</v>
      </c>
      <c r="I132" s="269"/>
      <c r="J132" s="270">
        <f>ROUND(I132*H132,2)</f>
        <v>0</v>
      </c>
      <c r="K132" s="266" t="s">
        <v>19</v>
      </c>
      <c r="L132" s="271"/>
      <c r="M132" s="272" t="s">
        <v>19</v>
      </c>
      <c r="N132" s="273" t="s">
        <v>43</v>
      </c>
      <c r="O132" s="84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334</v>
      </c>
      <c r="AT132" s="223" t="s">
        <v>331</v>
      </c>
      <c r="AU132" s="223" t="s">
        <v>81</v>
      </c>
      <c r="AY132" s="17" t="s">
        <v>155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79</v>
      </c>
      <c r="BK132" s="224">
        <f>ROUND(I132*H132,2)</f>
        <v>0</v>
      </c>
      <c r="BL132" s="17" t="s">
        <v>262</v>
      </c>
      <c r="BM132" s="223" t="s">
        <v>1680</v>
      </c>
    </row>
    <row r="133" s="2" customFormat="1" ht="24.15" customHeight="1">
      <c r="A133" s="38"/>
      <c r="B133" s="39"/>
      <c r="C133" s="212" t="s">
        <v>414</v>
      </c>
      <c r="D133" s="212" t="s">
        <v>158</v>
      </c>
      <c r="E133" s="213" t="s">
        <v>911</v>
      </c>
      <c r="F133" s="214" t="s">
        <v>912</v>
      </c>
      <c r="G133" s="215" t="s">
        <v>378</v>
      </c>
      <c r="H133" s="216">
        <v>44</v>
      </c>
      <c r="I133" s="217"/>
      <c r="J133" s="218">
        <f>ROUND(I133*H133,2)</f>
        <v>0</v>
      </c>
      <c r="K133" s="214" t="s">
        <v>19</v>
      </c>
      <c r="L133" s="44"/>
      <c r="M133" s="219" t="s">
        <v>19</v>
      </c>
      <c r="N133" s="220" t="s">
        <v>43</v>
      </c>
      <c r="O133" s="84"/>
      <c r="P133" s="221">
        <f>O133*H133</f>
        <v>0</v>
      </c>
      <c r="Q133" s="221">
        <v>0.00055000000000000003</v>
      </c>
      <c r="R133" s="221">
        <f>Q133*H133</f>
        <v>0.024200000000000003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262</v>
      </c>
      <c r="AT133" s="223" t="s">
        <v>158</v>
      </c>
      <c r="AU133" s="223" t="s">
        <v>81</v>
      </c>
      <c r="AY133" s="17" t="s">
        <v>155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79</v>
      </c>
      <c r="BK133" s="224">
        <f>ROUND(I133*H133,2)</f>
        <v>0</v>
      </c>
      <c r="BL133" s="17" t="s">
        <v>262</v>
      </c>
      <c r="BM133" s="223" t="s">
        <v>1681</v>
      </c>
    </row>
    <row r="134" s="2" customFormat="1" ht="33" customHeight="1">
      <c r="A134" s="38"/>
      <c r="B134" s="39"/>
      <c r="C134" s="212" t="s">
        <v>439</v>
      </c>
      <c r="D134" s="212" t="s">
        <v>158</v>
      </c>
      <c r="E134" s="213" t="s">
        <v>931</v>
      </c>
      <c r="F134" s="214" t="s">
        <v>932</v>
      </c>
      <c r="G134" s="215" t="s">
        <v>176</v>
      </c>
      <c r="H134" s="216">
        <v>1498</v>
      </c>
      <c r="I134" s="217"/>
      <c r="J134" s="218">
        <f>ROUND(I134*H134,2)</f>
        <v>0</v>
      </c>
      <c r="K134" s="214" t="s">
        <v>19</v>
      </c>
      <c r="L134" s="44"/>
      <c r="M134" s="219" t="s">
        <v>19</v>
      </c>
      <c r="N134" s="220" t="s">
        <v>43</v>
      </c>
      <c r="O134" s="84"/>
      <c r="P134" s="221">
        <f>O134*H134</f>
        <v>0</v>
      </c>
      <c r="Q134" s="221">
        <v>1.0000000000000001E-05</v>
      </c>
      <c r="R134" s="221">
        <f>Q134*H134</f>
        <v>0.014980000000000002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262</v>
      </c>
      <c r="AT134" s="223" t="s">
        <v>158</v>
      </c>
      <c r="AU134" s="223" t="s">
        <v>81</v>
      </c>
      <c r="AY134" s="17" t="s">
        <v>155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79</v>
      </c>
      <c r="BK134" s="224">
        <f>ROUND(I134*H134,2)</f>
        <v>0</v>
      </c>
      <c r="BL134" s="17" t="s">
        <v>262</v>
      </c>
      <c r="BM134" s="223" t="s">
        <v>1682</v>
      </c>
    </row>
    <row r="135" s="2" customFormat="1" ht="44.25" customHeight="1">
      <c r="A135" s="38"/>
      <c r="B135" s="39"/>
      <c r="C135" s="212" t="s">
        <v>419</v>
      </c>
      <c r="D135" s="212" t="s">
        <v>158</v>
      </c>
      <c r="E135" s="213" t="s">
        <v>939</v>
      </c>
      <c r="F135" s="214" t="s">
        <v>940</v>
      </c>
      <c r="G135" s="215" t="s">
        <v>273</v>
      </c>
      <c r="H135" s="216">
        <v>1</v>
      </c>
      <c r="I135" s="217"/>
      <c r="J135" s="218">
        <f>ROUND(I135*H135,2)</f>
        <v>0</v>
      </c>
      <c r="K135" s="214" t="s">
        <v>19</v>
      </c>
      <c r="L135" s="44"/>
      <c r="M135" s="219" t="s">
        <v>19</v>
      </c>
      <c r="N135" s="220" t="s">
        <v>43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262</v>
      </c>
      <c r="AT135" s="223" t="s">
        <v>158</v>
      </c>
      <c r="AU135" s="223" t="s">
        <v>81</v>
      </c>
      <c r="AY135" s="17" t="s">
        <v>155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79</v>
      </c>
      <c r="BK135" s="224">
        <f>ROUND(I135*H135,2)</f>
        <v>0</v>
      </c>
      <c r="BL135" s="17" t="s">
        <v>262</v>
      </c>
      <c r="BM135" s="223" t="s">
        <v>1683</v>
      </c>
    </row>
    <row r="136" s="2" customFormat="1" ht="44.25" customHeight="1">
      <c r="A136" s="38"/>
      <c r="B136" s="39"/>
      <c r="C136" s="212" t="s">
        <v>424</v>
      </c>
      <c r="D136" s="212" t="s">
        <v>158</v>
      </c>
      <c r="E136" s="213" t="s">
        <v>943</v>
      </c>
      <c r="F136" s="214" t="s">
        <v>944</v>
      </c>
      <c r="G136" s="215" t="s">
        <v>273</v>
      </c>
      <c r="H136" s="216">
        <v>2.25</v>
      </c>
      <c r="I136" s="217"/>
      <c r="J136" s="218">
        <f>ROUND(I136*H136,2)</f>
        <v>0</v>
      </c>
      <c r="K136" s="214" t="s">
        <v>19</v>
      </c>
      <c r="L136" s="44"/>
      <c r="M136" s="219" t="s">
        <v>19</v>
      </c>
      <c r="N136" s="220" t="s">
        <v>43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262</v>
      </c>
      <c r="AT136" s="223" t="s">
        <v>158</v>
      </c>
      <c r="AU136" s="223" t="s">
        <v>81</v>
      </c>
      <c r="AY136" s="17" t="s">
        <v>155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79</v>
      </c>
      <c r="BK136" s="224">
        <f>ROUND(I136*H136,2)</f>
        <v>0</v>
      </c>
      <c r="BL136" s="17" t="s">
        <v>262</v>
      </c>
      <c r="BM136" s="223" t="s">
        <v>1684</v>
      </c>
    </row>
    <row r="137" s="2" customFormat="1" ht="49.05" customHeight="1">
      <c r="A137" s="38"/>
      <c r="B137" s="39"/>
      <c r="C137" s="212" t="s">
        <v>430</v>
      </c>
      <c r="D137" s="212" t="s">
        <v>158</v>
      </c>
      <c r="E137" s="213" t="s">
        <v>947</v>
      </c>
      <c r="F137" s="214" t="s">
        <v>948</v>
      </c>
      <c r="G137" s="215" t="s">
        <v>273</v>
      </c>
      <c r="H137" s="216">
        <v>0.50600000000000001</v>
      </c>
      <c r="I137" s="217"/>
      <c r="J137" s="218">
        <f>ROUND(I137*H137,2)</f>
        <v>0</v>
      </c>
      <c r="K137" s="214" t="s">
        <v>19</v>
      </c>
      <c r="L137" s="44"/>
      <c r="M137" s="219" t="s">
        <v>19</v>
      </c>
      <c r="N137" s="220" t="s">
        <v>43</v>
      </c>
      <c r="O137" s="84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262</v>
      </c>
      <c r="AT137" s="223" t="s">
        <v>158</v>
      </c>
      <c r="AU137" s="223" t="s">
        <v>81</v>
      </c>
      <c r="AY137" s="17" t="s">
        <v>155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79</v>
      </c>
      <c r="BK137" s="224">
        <f>ROUND(I137*H137,2)</f>
        <v>0</v>
      </c>
      <c r="BL137" s="17" t="s">
        <v>262</v>
      </c>
      <c r="BM137" s="223" t="s">
        <v>1685</v>
      </c>
    </row>
    <row r="138" s="2" customFormat="1" ht="49.05" customHeight="1">
      <c r="A138" s="38"/>
      <c r="B138" s="39"/>
      <c r="C138" s="212" t="s">
        <v>434</v>
      </c>
      <c r="D138" s="212" t="s">
        <v>158</v>
      </c>
      <c r="E138" s="213" t="s">
        <v>951</v>
      </c>
      <c r="F138" s="214" t="s">
        <v>952</v>
      </c>
      <c r="G138" s="215" t="s">
        <v>273</v>
      </c>
      <c r="H138" s="216">
        <v>2.25</v>
      </c>
      <c r="I138" s="217"/>
      <c r="J138" s="218">
        <f>ROUND(I138*H138,2)</f>
        <v>0</v>
      </c>
      <c r="K138" s="214" t="s">
        <v>19</v>
      </c>
      <c r="L138" s="44"/>
      <c r="M138" s="219" t="s">
        <v>19</v>
      </c>
      <c r="N138" s="220" t="s">
        <v>43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262</v>
      </c>
      <c r="AT138" s="223" t="s">
        <v>158</v>
      </c>
      <c r="AU138" s="223" t="s">
        <v>81</v>
      </c>
      <c r="AY138" s="17" t="s">
        <v>155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79</v>
      </c>
      <c r="BK138" s="224">
        <f>ROUND(I138*H138,2)</f>
        <v>0</v>
      </c>
      <c r="BL138" s="17" t="s">
        <v>262</v>
      </c>
      <c r="BM138" s="223" t="s">
        <v>1686</v>
      </c>
    </row>
    <row r="139" s="12" customFormat="1" ht="22.8" customHeight="1">
      <c r="A139" s="12"/>
      <c r="B139" s="196"/>
      <c r="C139" s="197"/>
      <c r="D139" s="198" t="s">
        <v>71</v>
      </c>
      <c r="E139" s="210" t="s">
        <v>954</v>
      </c>
      <c r="F139" s="210" t="s">
        <v>955</v>
      </c>
      <c r="G139" s="197"/>
      <c r="H139" s="197"/>
      <c r="I139" s="200"/>
      <c r="J139" s="211">
        <f>BK139</f>
        <v>0</v>
      </c>
      <c r="K139" s="197"/>
      <c r="L139" s="202"/>
      <c r="M139" s="203"/>
      <c r="N139" s="204"/>
      <c r="O139" s="204"/>
      <c r="P139" s="205">
        <f>SUM(P140:P145)</f>
        <v>0</v>
      </c>
      <c r="Q139" s="204"/>
      <c r="R139" s="205">
        <f>SUM(R140:R145)</f>
        <v>0.038500000000000006</v>
      </c>
      <c r="S139" s="204"/>
      <c r="T139" s="206">
        <f>SUM(T140:T145)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7" t="s">
        <v>81</v>
      </c>
      <c r="AT139" s="208" t="s">
        <v>71</v>
      </c>
      <c r="AU139" s="208" t="s">
        <v>79</v>
      </c>
      <c r="AY139" s="207" t="s">
        <v>155</v>
      </c>
      <c r="BK139" s="209">
        <f>SUM(BK140:BK145)</f>
        <v>0</v>
      </c>
    </row>
    <row r="140" s="2" customFormat="1" ht="49.05" customHeight="1">
      <c r="A140" s="38"/>
      <c r="B140" s="39"/>
      <c r="C140" s="212" t="s">
        <v>443</v>
      </c>
      <c r="D140" s="212" t="s">
        <v>158</v>
      </c>
      <c r="E140" s="213" t="s">
        <v>957</v>
      </c>
      <c r="F140" s="214" t="s">
        <v>958</v>
      </c>
      <c r="G140" s="215" t="s">
        <v>378</v>
      </c>
      <c r="H140" s="216">
        <v>88</v>
      </c>
      <c r="I140" s="217"/>
      <c r="J140" s="218">
        <f>ROUND(I140*H140,2)</f>
        <v>0</v>
      </c>
      <c r="K140" s="214" t="s">
        <v>19</v>
      </c>
      <c r="L140" s="44"/>
      <c r="M140" s="219" t="s">
        <v>19</v>
      </c>
      <c r="N140" s="220" t="s">
        <v>43</v>
      </c>
      <c r="O140" s="84"/>
      <c r="P140" s="221">
        <f>O140*H140</f>
        <v>0</v>
      </c>
      <c r="Q140" s="221">
        <v>1.0000000000000001E-05</v>
      </c>
      <c r="R140" s="221">
        <f>Q140*H140</f>
        <v>0.00088000000000000003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262</v>
      </c>
      <c r="AT140" s="223" t="s">
        <v>158</v>
      </c>
      <c r="AU140" s="223" t="s">
        <v>81</v>
      </c>
      <c r="AY140" s="17" t="s">
        <v>155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79</v>
      </c>
      <c r="BK140" s="224">
        <f>ROUND(I140*H140,2)</f>
        <v>0</v>
      </c>
      <c r="BL140" s="17" t="s">
        <v>262</v>
      </c>
      <c r="BM140" s="223" t="s">
        <v>1687</v>
      </c>
    </row>
    <row r="141" s="2" customFormat="1" ht="49.05" customHeight="1">
      <c r="A141" s="38"/>
      <c r="B141" s="39"/>
      <c r="C141" s="212" t="s">
        <v>448</v>
      </c>
      <c r="D141" s="212" t="s">
        <v>158</v>
      </c>
      <c r="E141" s="213" t="s">
        <v>961</v>
      </c>
      <c r="F141" s="214" t="s">
        <v>962</v>
      </c>
      <c r="G141" s="215" t="s">
        <v>378</v>
      </c>
      <c r="H141" s="216">
        <v>66</v>
      </c>
      <c r="I141" s="217"/>
      <c r="J141" s="218">
        <f>ROUND(I141*H141,2)</f>
        <v>0</v>
      </c>
      <c r="K141" s="214" t="s">
        <v>19</v>
      </c>
      <c r="L141" s="44"/>
      <c r="M141" s="219" t="s">
        <v>19</v>
      </c>
      <c r="N141" s="220" t="s">
        <v>43</v>
      </c>
      <c r="O141" s="84"/>
      <c r="P141" s="221">
        <f>O141*H141</f>
        <v>0</v>
      </c>
      <c r="Q141" s="221">
        <v>1.0000000000000001E-05</v>
      </c>
      <c r="R141" s="221">
        <f>Q141*H141</f>
        <v>0.0006600000000000001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262</v>
      </c>
      <c r="AT141" s="223" t="s">
        <v>158</v>
      </c>
      <c r="AU141" s="223" t="s">
        <v>81</v>
      </c>
      <c r="AY141" s="17" t="s">
        <v>155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79</v>
      </c>
      <c r="BK141" s="224">
        <f>ROUND(I141*H141,2)</f>
        <v>0</v>
      </c>
      <c r="BL141" s="17" t="s">
        <v>262</v>
      </c>
      <c r="BM141" s="223" t="s">
        <v>1688</v>
      </c>
    </row>
    <row r="142" s="2" customFormat="1" ht="49.05" customHeight="1">
      <c r="A142" s="38"/>
      <c r="B142" s="39"/>
      <c r="C142" s="212" t="s">
        <v>452</v>
      </c>
      <c r="D142" s="212" t="s">
        <v>158</v>
      </c>
      <c r="E142" s="213" t="s">
        <v>965</v>
      </c>
      <c r="F142" s="214" t="s">
        <v>966</v>
      </c>
      <c r="G142" s="215" t="s">
        <v>378</v>
      </c>
      <c r="H142" s="216">
        <v>88</v>
      </c>
      <c r="I142" s="217"/>
      <c r="J142" s="218">
        <f>ROUND(I142*H142,2)</f>
        <v>0</v>
      </c>
      <c r="K142" s="214" t="s">
        <v>19</v>
      </c>
      <c r="L142" s="44"/>
      <c r="M142" s="219" t="s">
        <v>19</v>
      </c>
      <c r="N142" s="220" t="s">
        <v>43</v>
      </c>
      <c r="O142" s="84"/>
      <c r="P142" s="221">
        <f>O142*H142</f>
        <v>0</v>
      </c>
      <c r="Q142" s="221">
        <v>1.0000000000000001E-05</v>
      </c>
      <c r="R142" s="221">
        <f>Q142*H142</f>
        <v>0.00088000000000000003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262</v>
      </c>
      <c r="AT142" s="223" t="s">
        <v>158</v>
      </c>
      <c r="AU142" s="223" t="s">
        <v>81</v>
      </c>
      <c r="AY142" s="17" t="s">
        <v>155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79</v>
      </c>
      <c r="BK142" s="224">
        <f>ROUND(I142*H142,2)</f>
        <v>0</v>
      </c>
      <c r="BL142" s="17" t="s">
        <v>262</v>
      </c>
      <c r="BM142" s="223" t="s">
        <v>1689</v>
      </c>
    </row>
    <row r="143" s="2" customFormat="1" ht="49.05" customHeight="1">
      <c r="A143" s="38"/>
      <c r="B143" s="39"/>
      <c r="C143" s="212" t="s">
        <v>459</v>
      </c>
      <c r="D143" s="212" t="s">
        <v>158</v>
      </c>
      <c r="E143" s="213" t="s">
        <v>969</v>
      </c>
      <c r="F143" s="214" t="s">
        <v>970</v>
      </c>
      <c r="G143" s="215" t="s">
        <v>378</v>
      </c>
      <c r="H143" s="216">
        <v>22</v>
      </c>
      <c r="I143" s="217"/>
      <c r="J143" s="218">
        <f>ROUND(I143*H143,2)</f>
        <v>0</v>
      </c>
      <c r="K143" s="214" t="s">
        <v>19</v>
      </c>
      <c r="L143" s="44"/>
      <c r="M143" s="219" t="s">
        <v>19</v>
      </c>
      <c r="N143" s="220" t="s">
        <v>43</v>
      </c>
      <c r="O143" s="84"/>
      <c r="P143" s="221">
        <f>O143*H143</f>
        <v>0</v>
      </c>
      <c r="Q143" s="221">
        <v>2.0000000000000002E-05</v>
      </c>
      <c r="R143" s="221">
        <f>Q143*H143</f>
        <v>0.00044000000000000002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262</v>
      </c>
      <c r="AT143" s="223" t="s">
        <v>158</v>
      </c>
      <c r="AU143" s="223" t="s">
        <v>81</v>
      </c>
      <c r="AY143" s="17" t="s">
        <v>155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79</v>
      </c>
      <c r="BK143" s="224">
        <f>ROUND(I143*H143,2)</f>
        <v>0</v>
      </c>
      <c r="BL143" s="17" t="s">
        <v>262</v>
      </c>
      <c r="BM143" s="223" t="s">
        <v>1690</v>
      </c>
    </row>
    <row r="144" s="2" customFormat="1" ht="37.8" customHeight="1">
      <c r="A144" s="38"/>
      <c r="B144" s="39"/>
      <c r="C144" s="212" t="s">
        <v>465</v>
      </c>
      <c r="D144" s="212" t="s">
        <v>158</v>
      </c>
      <c r="E144" s="213" t="s">
        <v>973</v>
      </c>
      <c r="F144" s="214" t="s">
        <v>974</v>
      </c>
      <c r="G144" s="215" t="s">
        <v>378</v>
      </c>
      <c r="H144" s="216">
        <v>132</v>
      </c>
      <c r="I144" s="217"/>
      <c r="J144" s="218">
        <f>ROUND(I144*H144,2)</f>
        <v>0</v>
      </c>
      <c r="K144" s="214" t="s">
        <v>19</v>
      </c>
      <c r="L144" s="44"/>
      <c r="M144" s="219" t="s">
        <v>19</v>
      </c>
      <c r="N144" s="220" t="s">
        <v>43</v>
      </c>
      <c r="O144" s="84"/>
      <c r="P144" s="221">
        <f>O144*H144</f>
        <v>0</v>
      </c>
      <c r="Q144" s="221">
        <v>0.00021000000000000001</v>
      </c>
      <c r="R144" s="221">
        <f>Q144*H144</f>
        <v>0.027720000000000002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262</v>
      </c>
      <c r="AT144" s="223" t="s">
        <v>158</v>
      </c>
      <c r="AU144" s="223" t="s">
        <v>81</v>
      </c>
      <c r="AY144" s="17" t="s">
        <v>155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79</v>
      </c>
      <c r="BK144" s="224">
        <f>ROUND(I144*H144,2)</f>
        <v>0</v>
      </c>
      <c r="BL144" s="17" t="s">
        <v>262</v>
      </c>
      <c r="BM144" s="223" t="s">
        <v>1691</v>
      </c>
    </row>
    <row r="145" s="2" customFormat="1" ht="37.8" customHeight="1">
      <c r="A145" s="38"/>
      <c r="B145" s="39"/>
      <c r="C145" s="212" t="s">
        <v>470</v>
      </c>
      <c r="D145" s="212" t="s">
        <v>158</v>
      </c>
      <c r="E145" s="213" t="s">
        <v>977</v>
      </c>
      <c r="F145" s="214" t="s">
        <v>1692</v>
      </c>
      <c r="G145" s="215" t="s">
        <v>378</v>
      </c>
      <c r="H145" s="216">
        <v>33</v>
      </c>
      <c r="I145" s="217"/>
      <c r="J145" s="218">
        <f>ROUND(I145*H145,2)</f>
        <v>0</v>
      </c>
      <c r="K145" s="214" t="s">
        <v>19</v>
      </c>
      <c r="L145" s="44"/>
      <c r="M145" s="219" t="s">
        <v>19</v>
      </c>
      <c r="N145" s="220" t="s">
        <v>43</v>
      </c>
      <c r="O145" s="84"/>
      <c r="P145" s="221">
        <f>O145*H145</f>
        <v>0</v>
      </c>
      <c r="Q145" s="221">
        <v>0.00024000000000000001</v>
      </c>
      <c r="R145" s="221">
        <f>Q145*H145</f>
        <v>0.00792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262</v>
      </c>
      <c r="AT145" s="223" t="s">
        <v>158</v>
      </c>
      <c r="AU145" s="223" t="s">
        <v>81</v>
      </c>
      <c r="AY145" s="17" t="s">
        <v>155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79</v>
      </c>
      <c r="BK145" s="224">
        <f>ROUND(I145*H145,2)</f>
        <v>0</v>
      </c>
      <c r="BL145" s="17" t="s">
        <v>262</v>
      </c>
      <c r="BM145" s="223" t="s">
        <v>1693</v>
      </c>
    </row>
    <row r="146" s="12" customFormat="1" ht="25.92" customHeight="1">
      <c r="A146" s="12"/>
      <c r="B146" s="196"/>
      <c r="C146" s="197"/>
      <c r="D146" s="198" t="s">
        <v>71</v>
      </c>
      <c r="E146" s="199" t="s">
        <v>1005</v>
      </c>
      <c r="F146" s="199" t="s">
        <v>1006</v>
      </c>
      <c r="G146" s="197"/>
      <c r="H146" s="197"/>
      <c r="I146" s="200"/>
      <c r="J146" s="201">
        <f>BK146</f>
        <v>0</v>
      </c>
      <c r="K146" s="197"/>
      <c r="L146" s="202"/>
      <c r="M146" s="203"/>
      <c r="N146" s="204"/>
      <c r="O146" s="204"/>
      <c r="P146" s="205">
        <f>SUM(P147:P148)</f>
        <v>0</v>
      </c>
      <c r="Q146" s="204"/>
      <c r="R146" s="205">
        <f>SUM(R147:R148)</f>
        <v>0</v>
      </c>
      <c r="S146" s="204"/>
      <c r="T146" s="206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163</v>
      </c>
      <c r="AT146" s="208" t="s">
        <v>71</v>
      </c>
      <c r="AU146" s="208" t="s">
        <v>72</v>
      </c>
      <c r="AY146" s="207" t="s">
        <v>155</v>
      </c>
      <c r="BK146" s="209">
        <f>SUM(BK147:BK148)</f>
        <v>0</v>
      </c>
    </row>
    <row r="147" s="2" customFormat="1" ht="37.8" customHeight="1">
      <c r="A147" s="38"/>
      <c r="B147" s="39"/>
      <c r="C147" s="212" t="s">
        <v>476</v>
      </c>
      <c r="D147" s="212" t="s">
        <v>158</v>
      </c>
      <c r="E147" s="213" t="s">
        <v>1013</v>
      </c>
      <c r="F147" s="214" t="s">
        <v>1014</v>
      </c>
      <c r="G147" s="215" t="s">
        <v>254</v>
      </c>
      <c r="H147" s="216">
        <v>90</v>
      </c>
      <c r="I147" s="217"/>
      <c r="J147" s="218">
        <f>ROUND(I147*H147,2)</f>
        <v>0</v>
      </c>
      <c r="K147" s="214" t="s">
        <v>19</v>
      </c>
      <c r="L147" s="44"/>
      <c r="M147" s="219" t="s">
        <v>19</v>
      </c>
      <c r="N147" s="220" t="s">
        <v>43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1010</v>
      </c>
      <c r="AT147" s="223" t="s">
        <v>158</v>
      </c>
      <c r="AU147" s="223" t="s">
        <v>79</v>
      </c>
      <c r="AY147" s="17" t="s">
        <v>155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79</v>
      </c>
      <c r="BK147" s="224">
        <f>ROUND(I147*H147,2)</f>
        <v>0</v>
      </c>
      <c r="BL147" s="17" t="s">
        <v>1010</v>
      </c>
      <c r="BM147" s="223" t="s">
        <v>1694</v>
      </c>
    </row>
    <row r="148" s="2" customFormat="1" ht="37.8" customHeight="1">
      <c r="A148" s="38"/>
      <c r="B148" s="39"/>
      <c r="C148" s="212" t="s">
        <v>481</v>
      </c>
      <c r="D148" s="212" t="s">
        <v>158</v>
      </c>
      <c r="E148" s="213" t="s">
        <v>1017</v>
      </c>
      <c r="F148" s="214" t="s">
        <v>1018</v>
      </c>
      <c r="G148" s="215" t="s">
        <v>254</v>
      </c>
      <c r="H148" s="216">
        <v>30</v>
      </c>
      <c r="I148" s="217"/>
      <c r="J148" s="218">
        <f>ROUND(I148*H148,2)</f>
        <v>0</v>
      </c>
      <c r="K148" s="214" t="s">
        <v>19</v>
      </c>
      <c r="L148" s="44"/>
      <c r="M148" s="278" t="s">
        <v>19</v>
      </c>
      <c r="N148" s="279" t="s">
        <v>43</v>
      </c>
      <c r="O148" s="280"/>
      <c r="P148" s="281">
        <f>O148*H148</f>
        <v>0</v>
      </c>
      <c r="Q148" s="281">
        <v>0</v>
      </c>
      <c r="R148" s="281">
        <f>Q148*H148</f>
        <v>0</v>
      </c>
      <c r="S148" s="281">
        <v>0</v>
      </c>
      <c r="T148" s="2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1010</v>
      </c>
      <c r="AT148" s="223" t="s">
        <v>158</v>
      </c>
      <c r="AU148" s="223" t="s">
        <v>79</v>
      </c>
      <c r="AY148" s="17" t="s">
        <v>155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79</v>
      </c>
      <c r="BK148" s="224">
        <f>ROUND(I148*H148,2)</f>
        <v>0</v>
      </c>
      <c r="BL148" s="17" t="s">
        <v>1010</v>
      </c>
      <c r="BM148" s="223" t="s">
        <v>1695</v>
      </c>
    </row>
    <row r="149" s="2" customFormat="1" ht="6.96" customHeight="1">
      <c r="A149" s="38"/>
      <c r="B149" s="59"/>
      <c r="C149" s="60"/>
      <c r="D149" s="60"/>
      <c r="E149" s="60"/>
      <c r="F149" s="60"/>
      <c r="G149" s="60"/>
      <c r="H149" s="60"/>
      <c r="I149" s="60"/>
      <c r="J149" s="60"/>
      <c r="K149" s="60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fYZaGJrtQFef+4Y0+aKBxyZJ/8CPQQc9WTJT1JKhtWqZVDL1qvKmd37kcVQqVJYNayRSUfMgHkBx/Vp+fdT3jA==" hashValue="PjlpqoNyhI4HlYk98zs20kVR9ekYIgvOqGqaz+orDhqxCv3uiPJhGy8WwhLskes6Xa4N7MK1wj6Ilbl9xWuH0g==" algorithmName="SHA-512" password="C68C"/>
  <autoFilter ref="C89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81</v>
      </c>
    </row>
    <row r="4" hidden="1" s="1" customFormat="1" ht="24.96" customHeight="1">
      <c r="B4" s="20"/>
      <c r="D4" s="140" t="s">
        <v>115</v>
      </c>
      <c r="L4" s="20"/>
      <c r="M4" s="14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2" t="s">
        <v>16</v>
      </c>
      <c r="L6" s="20"/>
    </row>
    <row r="7" hidden="1" s="1" customFormat="1" ht="16.5" customHeight="1">
      <c r="B7" s="20"/>
      <c r="E7" s="143" t="str">
        <f>'Rekapitulace stavby'!K6</f>
        <v>Stavební úpravy kolejí objekt C VŠB-TU Ostrava</v>
      </c>
      <c r="F7" s="142"/>
      <c r="G7" s="142"/>
      <c r="H7" s="142"/>
      <c r="L7" s="20"/>
    </row>
    <row r="8" hidden="1" s="2" customFormat="1" ht="12" customHeight="1">
      <c r="A8" s="38"/>
      <c r="B8" s="44"/>
      <c r="C8" s="38"/>
      <c r="D8" s="142" t="s">
        <v>116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5" t="s">
        <v>1696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7. 3. 2025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19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3" t="s">
        <v>32</v>
      </c>
      <c r="F21" s="38"/>
      <c r="G21" s="38"/>
      <c r="H21" s="38"/>
      <c r="I21" s="142" t="s">
        <v>28</v>
      </c>
      <c r="J21" s="133" t="s">
        <v>19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2" t="s">
        <v>34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2" t="s">
        <v>36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7"/>
      <c r="B27" s="148"/>
      <c r="C27" s="147"/>
      <c r="D27" s="147"/>
      <c r="E27" s="149" t="s">
        <v>19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2" t="s">
        <v>38</v>
      </c>
      <c r="E30" s="38"/>
      <c r="F30" s="38"/>
      <c r="G30" s="38"/>
      <c r="H30" s="38"/>
      <c r="I30" s="38"/>
      <c r="J30" s="153">
        <f>ROUND(J81,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4" t="s">
        <v>40</v>
      </c>
      <c r="G32" s="38"/>
      <c r="H32" s="38"/>
      <c r="I32" s="154" t="s">
        <v>39</v>
      </c>
      <c r="J32" s="154" t="s">
        <v>41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5" t="s">
        <v>42</v>
      </c>
      <c r="E33" s="142" t="s">
        <v>43</v>
      </c>
      <c r="F33" s="156">
        <f>ROUND((SUM(BE81:BE98)),  2)</f>
        <v>0</v>
      </c>
      <c r="G33" s="38"/>
      <c r="H33" s="38"/>
      <c r="I33" s="157">
        <v>0.20999999999999999</v>
      </c>
      <c r="J33" s="156">
        <f>ROUND(((SUM(BE81:BE98))*I33),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2" t="s">
        <v>44</v>
      </c>
      <c r="F34" s="156">
        <f>ROUND((SUM(BF81:BF98)),  2)</f>
        <v>0</v>
      </c>
      <c r="G34" s="38"/>
      <c r="H34" s="38"/>
      <c r="I34" s="157">
        <v>0.12</v>
      </c>
      <c r="J34" s="156">
        <f>ROUND(((SUM(BF81:BF98))*I34),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45</v>
      </c>
      <c r="F35" s="156">
        <f>ROUND((SUM(BG81:BG98)),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46</v>
      </c>
      <c r="F36" s="156">
        <f>ROUND((SUM(BH81:BH98)),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ROUND((SUM(BI81:BI98)),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120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9" t="str">
        <f>E7</f>
        <v>Stavební úpravy kolejí objekt C VŠB-TU Ostrava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 - Přízemí malby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Ostrava Poruba</v>
      </c>
      <c r="G52" s="40"/>
      <c r="H52" s="40"/>
      <c r="I52" s="32" t="s">
        <v>23</v>
      </c>
      <c r="J52" s="72" t="str">
        <f>IF(J12="","",J12)</f>
        <v>7. 3. 2025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 xml:space="preserve">VŠB TU Ostrava  - Ubytovací, Stravovací služby</v>
      </c>
      <c r="G54" s="40"/>
      <c r="H54" s="40"/>
      <c r="I54" s="32" t="s">
        <v>31</v>
      </c>
      <c r="J54" s="36" t="str">
        <f>E21</f>
        <v>ing. arch. Tomáš Kudělka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0" t="s">
        <v>121</v>
      </c>
      <c r="D57" s="171"/>
      <c r="E57" s="171"/>
      <c r="F57" s="171"/>
      <c r="G57" s="171"/>
      <c r="H57" s="171"/>
      <c r="I57" s="171"/>
      <c r="J57" s="172" t="s">
        <v>122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3" t="s">
        <v>70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123</v>
      </c>
    </row>
    <row r="60" s="9" customFormat="1" ht="24.96" customHeight="1">
      <c r="A60" s="9"/>
      <c r="B60" s="174"/>
      <c r="C60" s="175"/>
      <c r="D60" s="176" t="s">
        <v>131</v>
      </c>
      <c r="E60" s="177"/>
      <c r="F60" s="177"/>
      <c r="G60" s="177"/>
      <c r="H60" s="177"/>
      <c r="I60" s="177"/>
      <c r="J60" s="178">
        <f>J82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0"/>
      <c r="C61" s="125"/>
      <c r="D61" s="181" t="s">
        <v>139</v>
      </c>
      <c r="E61" s="182"/>
      <c r="F61" s="182"/>
      <c r="G61" s="182"/>
      <c r="H61" s="182"/>
      <c r="I61" s="182"/>
      <c r="J61" s="183">
        <f>J83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140</v>
      </c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9" t="str">
        <f>E7</f>
        <v>Stavební úpravy kolejí objekt C VŠB-TU Ostrava</v>
      </c>
      <c r="F71" s="32"/>
      <c r="G71" s="32"/>
      <c r="H71" s="32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D - Přízemí malby</v>
      </c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Ostrava Poruba</v>
      </c>
      <c r="G75" s="40"/>
      <c r="H75" s="40"/>
      <c r="I75" s="32" t="s">
        <v>23</v>
      </c>
      <c r="J75" s="72" t="str">
        <f>IF(J12="","",J12)</f>
        <v>7. 3. 2025</v>
      </c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 xml:space="preserve">VŠB TU Ostrava  - Ubytovací, Stravovací služby</v>
      </c>
      <c r="G77" s="40"/>
      <c r="H77" s="40"/>
      <c r="I77" s="32" t="s">
        <v>31</v>
      </c>
      <c r="J77" s="36" t="str">
        <f>E21</f>
        <v>ing. arch. Tomáš Kudělka</v>
      </c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 xml:space="preserve"> 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85"/>
      <c r="B80" s="186"/>
      <c r="C80" s="187" t="s">
        <v>141</v>
      </c>
      <c r="D80" s="188" t="s">
        <v>57</v>
      </c>
      <c r="E80" s="188" t="s">
        <v>53</v>
      </c>
      <c r="F80" s="188" t="s">
        <v>54</v>
      </c>
      <c r="G80" s="188" t="s">
        <v>142</v>
      </c>
      <c r="H80" s="188" t="s">
        <v>143</v>
      </c>
      <c r="I80" s="188" t="s">
        <v>144</v>
      </c>
      <c r="J80" s="188" t="s">
        <v>122</v>
      </c>
      <c r="K80" s="189" t="s">
        <v>145</v>
      </c>
      <c r="L80" s="190"/>
      <c r="M80" s="92" t="s">
        <v>19</v>
      </c>
      <c r="N80" s="93" t="s">
        <v>42</v>
      </c>
      <c r="O80" s="93" t="s">
        <v>146</v>
      </c>
      <c r="P80" s="93" t="s">
        <v>147</v>
      </c>
      <c r="Q80" s="93" t="s">
        <v>148</v>
      </c>
      <c r="R80" s="93" t="s">
        <v>149</v>
      </c>
      <c r="S80" s="93" t="s">
        <v>150</v>
      </c>
      <c r="T80" s="94" t="s">
        <v>151</v>
      </c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</row>
    <row r="81" s="2" customFormat="1" ht="22.8" customHeight="1">
      <c r="A81" s="38"/>
      <c r="B81" s="39"/>
      <c r="C81" s="99" t="s">
        <v>152</v>
      </c>
      <c r="D81" s="40"/>
      <c r="E81" s="40"/>
      <c r="F81" s="40"/>
      <c r="G81" s="40"/>
      <c r="H81" s="40"/>
      <c r="I81" s="40"/>
      <c r="J81" s="191">
        <f>BK81</f>
        <v>0</v>
      </c>
      <c r="K81" s="40"/>
      <c r="L81" s="44"/>
      <c r="M81" s="95"/>
      <c r="N81" s="192"/>
      <c r="O81" s="96"/>
      <c r="P81" s="193">
        <f>P82</f>
        <v>0</v>
      </c>
      <c r="Q81" s="96"/>
      <c r="R81" s="193">
        <f>R82</f>
        <v>1.8594675000000001</v>
      </c>
      <c r="S81" s="96"/>
      <c r="T81" s="194">
        <f>T82</f>
        <v>0.38428994999999999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71</v>
      </c>
      <c r="AU81" s="17" t="s">
        <v>123</v>
      </c>
      <c r="BK81" s="195">
        <f>BK82</f>
        <v>0</v>
      </c>
    </row>
    <row r="82" s="12" customFormat="1" ht="25.92" customHeight="1">
      <c r="A82" s="12"/>
      <c r="B82" s="196"/>
      <c r="C82" s="197"/>
      <c r="D82" s="198" t="s">
        <v>71</v>
      </c>
      <c r="E82" s="199" t="s">
        <v>315</v>
      </c>
      <c r="F82" s="199" t="s">
        <v>316</v>
      </c>
      <c r="G82" s="197"/>
      <c r="H82" s="197"/>
      <c r="I82" s="200"/>
      <c r="J82" s="201">
        <f>BK82</f>
        <v>0</v>
      </c>
      <c r="K82" s="197"/>
      <c r="L82" s="202"/>
      <c r="M82" s="203"/>
      <c r="N82" s="204"/>
      <c r="O82" s="204"/>
      <c r="P82" s="205">
        <f>P83</f>
        <v>0</v>
      </c>
      <c r="Q82" s="204"/>
      <c r="R82" s="205">
        <f>R83</f>
        <v>1.8594675000000001</v>
      </c>
      <c r="S82" s="204"/>
      <c r="T82" s="206">
        <f>T83</f>
        <v>0.38428994999999999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7" t="s">
        <v>81</v>
      </c>
      <c r="AT82" s="208" t="s">
        <v>71</v>
      </c>
      <c r="AU82" s="208" t="s">
        <v>72</v>
      </c>
      <c r="AY82" s="207" t="s">
        <v>155</v>
      </c>
      <c r="BK82" s="209">
        <f>BK83</f>
        <v>0</v>
      </c>
    </row>
    <row r="83" s="12" customFormat="1" ht="22.8" customHeight="1">
      <c r="A83" s="12"/>
      <c r="B83" s="196"/>
      <c r="C83" s="197"/>
      <c r="D83" s="198" t="s">
        <v>71</v>
      </c>
      <c r="E83" s="210" t="s">
        <v>600</v>
      </c>
      <c r="F83" s="210" t="s">
        <v>601</v>
      </c>
      <c r="G83" s="197"/>
      <c r="H83" s="197"/>
      <c r="I83" s="200"/>
      <c r="J83" s="211">
        <f>BK83</f>
        <v>0</v>
      </c>
      <c r="K83" s="197"/>
      <c r="L83" s="202"/>
      <c r="M83" s="203"/>
      <c r="N83" s="204"/>
      <c r="O83" s="204"/>
      <c r="P83" s="205">
        <f>SUM(P84:P98)</f>
        <v>0</v>
      </c>
      <c r="Q83" s="204"/>
      <c r="R83" s="205">
        <f>SUM(R84:R98)</f>
        <v>1.8594675000000001</v>
      </c>
      <c r="S83" s="204"/>
      <c r="T83" s="206">
        <f>SUM(T84:T98)</f>
        <v>0.38428994999999999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7" t="s">
        <v>81</v>
      </c>
      <c r="AT83" s="208" t="s">
        <v>71</v>
      </c>
      <c r="AU83" s="208" t="s">
        <v>79</v>
      </c>
      <c r="AY83" s="207" t="s">
        <v>155</v>
      </c>
      <c r="BK83" s="209">
        <f>SUM(BK84:BK98)</f>
        <v>0</v>
      </c>
    </row>
    <row r="84" s="2" customFormat="1" ht="24.15" customHeight="1">
      <c r="A84" s="38"/>
      <c r="B84" s="39"/>
      <c r="C84" s="212" t="s">
        <v>79</v>
      </c>
      <c r="D84" s="212" t="s">
        <v>158</v>
      </c>
      <c r="E84" s="213" t="s">
        <v>603</v>
      </c>
      <c r="F84" s="214" t="s">
        <v>604</v>
      </c>
      <c r="G84" s="215" t="s">
        <v>161</v>
      </c>
      <c r="H84" s="216">
        <v>1239.645</v>
      </c>
      <c r="I84" s="217"/>
      <c r="J84" s="218">
        <f>ROUND(I84*H84,2)</f>
        <v>0</v>
      </c>
      <c r="K84" s="214" t="s">
        <v>19</v>
      </c>
      <c r="L84" s="44"/>
      <c r="M84" s="219" t="s">
        <v>19</v>
      </c>
      <c r="N84" s="220" t="s">
        <v>43</v>
      </c>
      <c r="O84" s="84"/>
      <c r="P84" s="221">
        <f>O84*H84</f>
        <v>0</v>
      </c>
      <c r="Q84" s="221">
        <v>0</v>
      </c>
      <c r="R84" s="221">
        <f>Q84*H84</f>
        <v>0</v>
      </c>
      <c r="S84" s="221">
        <v>0</v>
      </c>
      <c r="T84" s="222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23" t="s">
        <v>163</v>
      </c>
      <c r="AT84" s="223" t="s">
        <v>158</v>
      </c>
      <c r="AU84" s="223" t="s">
        <v>81</v>
      </c>
      <c r="AY84" s="17" t="s">
        <v>155</v>
      </c>
      <c r="BE84" s="224">
        <f>IF(N84="základní",J84,0)</f>
        <v>0</v>
      </c>
      <c r="BF84" s="224">
        <f>IF(N84="snížená",J84,0)</f>
        <v>0</v>
      </c>
      <c r="BG84" s="224">
        <f>IF(N84="zákl. přenesená",J84,0)</f>
        <v>0</v>
      </c>
      <c r="BH84" s="224">
        <f>IF(N84="sníž. přenesená",J84,0)</f>
        <v>0</v>
      </c>
      <c r="BI84" s="224">
        <f>IF(N84="nulová",J84,0)</f>
        <v>0</v>
      </c>
      <c r="BJ84" s="17" t="s">
        <v>79</v>
      </c>
      <c r="BK84" s="224">
        <f>ROUND(I84*H84,2)</f>
        <v>0</v>
      </c>
      <c r="BL84" s="17" t="s">
        <v>163</v>
      </c>
      <c r="BM84" s="223" t="s">
        <v>1697</v>
      </c>
    </row>
    <row r="85" s="2" customFormat="1" ht="16.5" customHeight="1">
      <c r="A85" s="38"/>
      <c r="B85" s="39"/>
      <c r="C85" s="212" t="s">
        <v>81</v>
      </c>
      <c r="D85" s="212" t="s">
        <v>158</v>
      </c>
      <c r="E85" s="213" t="s">
        <v>607</v>
      </c>
      <c r="F85" s="214" t="s">
        <v>608</v>
      </c>
      <c r="G85" s="215" t="s">
        <v>161</v>
      </c>
      <c r="H85" s="216">
        <v>1239.645</v>
      </c>
      <c r="I85" s="217"/>
      <c r="J85" s="218">
        <f>ROUND(I85*H85,2)</f>
        <v>0</v>
      </c>
      <c r="K85" s="214" t="s">
        <v>162</v>
      </c>
      <c r="L85" s="44"/>
      <c r="M85" s="219" t="s">
        <v>19</v>
      </c>
      <c r="N85" s="220" t="s">
        <v>43</v>
      </c>
      <c r="O85" s="84"/>
      <c r="P85" s="221">
        <f>O85*H85</f>
        <v>0</v>
      </c>
      <c r="Q85" s="221">
        <v>0.001</v>
      </c>
      <c r="R85" s="221">
        <f>Q85*H85</f>
        <v>1.2396450000000001</v>
      </c>
      <c r="S85" s="221">
        <v>0.00031</v>
      </c>
      <c r="T85" s="222">
        <f>S85*H85</f>
        <v>0.38428994999999999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3" t="s">
        <v>262</v>
      </c>
      <c r="AT85" s="223" t="s">
        <v>158</v>
      </c>
      <c r="AU85" s="223" t="s">
        <v>81</v>
      </c>
      <c r="AY85" s="17" t="s">
        <v>155</v>
      </c>
      <c r="BE85" s="224">
        <f>IF(N85="základní",J85,0)</f>
        <v>0</v>
      </c>
      <c r="BF85" s="224">
        <f>IF(N85="snížená",J85,0)</f>
        <v>0</v>
      </c>
      <c r="BG85" s="224">
        <f>IF(N85="zákl. přenesená",J85,0)</f>
        <v>0</v>
      </c>
      <c r="BH85" s="224">
        <f>IF(N85="sníž. přenesená",J85,0)</f>
        <v>0</v>
      </c>
      <c r="BI85" s="224">
        <f>IF(N85="nulová",J85,0)</f>
        <v>0</v>
      </c>
      <c r="BJ85" s="17" t="s">
        <v>79</v>
      </c>
      <c r="BK85" s="224">
        <f>ROUND(I85*H85,2)</f>
        <v>0</v>
      </c>
      <c r="BL85" s="17" t="s">
        <v>262</v>
      </c>
      <c r="BM85" s="223" t="s">
        <v>1698</v>
      </c>
    </row>
    <row r="86" s="2" customFormat="1">
      <c r="A86" s="38"/>
      <c r="B86" s="39"/>
      <c r="C86" s="40"/>
      <c r="D86" s="225" t="s">
        <v>165</v>
      </c>
      <c r="E86" s="40"/>
      <c r="F86" s="226" t="s">
        <v>610</v>
      </c>
      <c r="G86" s="40"/>
      <c r="H86" s="40"/>
      <c r="I86" s="227"/>
      <c r="J86" s="40"/>
      <c r="K86" s="40"/>
      <c r="L86" s="44"/>
      <c r="M86" s="228"/>
      <c r="N86" s="229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165</v>
      </c>
      <c r="AU86" s="17" t="s">
        <v>81</v>
      </c>
    </row>
    <row r="87" s="13" customFormat="1">
      <c r="A87" s="13"/>
      <c r="B87" s="230"/>
      <c r="C87" s="231"/>
      <c r="D87" s="232" t="s">
        <v>167</v>
      </c>
      <c r="E87" s="233" t="s">
        <v>19</v>
      </c>
      <c r="F87" s="234" t="s">
        <v>1699</v>
      </c>
      <c r="G87" s="231"/>
      <c r="H87" s="233" t="s">
        <v>19</v>
      </c>
      <c r="I87" s="235"/>
      <c r="J87" s="231"/>
      <c r="K87" s="231"/>
      <c r="L87" s="236"/>
      <c r="M87" s="237"/>
      <c r="N87" s="238"/>
      <c r="O87" s="238"/>
      <c r="P87" s="238"/>
      <c r="Q87" s="238"/>
      <c r="R87" s="238"/>
      <c r="S87" s="238"/>
      <c r="T87" s="23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0" t="s">
        <v>167</v>
      </c>
      <c r="AU87" s="240" t="s">
        <v>81</v>
      </c>
      <c r="AV87" s="13" t="s">
        <v>79</v>
      </c>
      <c r="AW87" s="13" t="s">
        <v>33</v>
      </c>
      <c r="AX87" s="13" t="s">
        <v>72</v>
      </c>
      <c r="AY87" s="240" t="s">
        <v>155</v>
      </c>
    </row>
    <row r="88" s="14" customFormat="1">
      <c r="A88" s="14"/>
      <c r="B88" s="241"/>
      <c r="C88" s="242"/>
      <c r="D88" s="232" t="s">
        <v>167</v>
      </c>
      <c r="E88" s="243" t="s">
        <v>19</v>
      </c>
      <c r="F88" s="244" t="s">
        <v>1700</v>
      </c>
      <c r="G88" s="242"/>
      <c r="H88" s="245">
        <v>484.76999999999998</v>
      </c>
      <c r="I88" s="246"/>
      <c r="J88" s="242"/>
      <c r="K88" s="242"/>
      <c r="L88" s="247"/>
      <c r="M88" s="248"/>
      <c r="N88" s="249"/>
      <c r="O88" s="249"/>
      <c r="P88" s="249"/>
      <c r="Q88" s="249"/>
      <c r="R88" s="249"/>
      <c r="S88" s="249"/>
      <c r="T88" s="250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1" t="s">
        <v>167</v>
      </c>
      <c r="AU88" s="251" t="s">
        <v>81</v>
      </c>
      <c r="AV88" s="14" t="s">
        <v>81</v>
      </c>
      <c r="AW88" s="14" t="s">
        <v>33</v>
      </c>
      <c r="AX88" s="14" t="s">
        <v>72</v>
      </c>
      <c r="AY88" s="251" t="s">
        <v>155</v>
      </c>
    </row>
    <row r="89" s="14" customFormat="1">
      <c r="A89" s="14"/>
      <c r="B89" s="241"/>
      <c r="C89" s="242"/>
      <c r="D89" s="232" t="s">
        <v>167</v>
      </c>
      <c r="E89" s="243" t="s">
        <v>19</v>
      </c>
      <c r="F89" s="244" t="s">
        <v>1701</v>
      </c>
      <c r="G89" s="242"/>
      <c r="H89" s="245">
        <v>196.51499999999999</v>
      </c>
      <c r="I89" s="246"/>
      <c r="J89" s="242"/>
      <c r="K89" s="242"/>
      <c r="L89" s="247"/>
      <c r="M89" s="248"/>
      <c r="N89" s="249"/>
      <c r="O89" s="249"/>
      <c r="P89" s="249"/>
      <c r="Q89" s="249"/>
      <c r="R89" s="249"/>
      <c r="S89" s="249"/>
      <c r="T89" s="250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1" t="s">
        <v>167</v>
      </c>
      <c r="AU89" s="251" t="s">
        <v>81</v>
      </c>
      <c r="AV89" s="14" t="s">
        <v>81</v>
      </c>
      <c r="AW89" s="14" t="s">
        <v>33</v>
      </c>
      <c r="AX89" s="14" t="s">
        <v>72</v>
      </c>
      <c r="AY89" s="251" t="s">
        <v>155</v>
      </c>
    </row>
    <row r="90" s="14" customFormat="1">
      <c r="A90" s="14"/>
      <c r="B90" s="241"/>
      <c r="C90" s="242"/>
      <c r="D90" s="232" t="s">
        <v>167</v>
      </c>
      <c r="E90" s="243" t="s">
        <v>19</v>
      </c>
      <c r="F90" s="244" t="s">
        <v>1702</v>
      </c>
      <c r="G90" s="242"/>
      <c r="H90" s="245">
        <v>231.82499999999999</v>
      </c>
      <c r="I90" s="246"/>
      <c r="J90" s="242"/>
      <c r="K90" s="242"/>
      <c r="L90" s="247"/>
      <c r="M90" s="248"/>
      <c r="N90" s="249"/>
      <c r="O90" s="249"/>
      <c r="P90" s="249"/>
      <c r="Q90" s="249"/>
      <c r="R90" s="249"/>
      <c r="S90" s="249"/>
      <c r="T90" s="250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1" t="s">
        <v>167</v>
      </c>
      <c r="AU90" s="251" t="s">
        <v>81</v>
      </c>
      <c r="AV90" s="14" t="s">
        <v>81</v>
      </c>
      <c r="AW90" s="14" t="s">
        <v>33</v>
      </c>
      <c r="AX90" s="14" t="s">
        <v>72</v>
      </c>
      <c r="AY90" s="251" t="s">
        <v>155</v>
      </c>
    </row>
    <row r="91" s="14" customFormat="1">
      <c r="A91" s="14"/>
      <c r="B91" s="241"/>
      <c r="C91" s="242"/>
      <c r="D91" s="232" t="s">
        <v>167</v>
      </c>
      <c r="E91" s="243" t="s">
        <v>19</v>
      </c>
      <c r="F91" s="244" t="s">
        <v>1703</v>
      </c>
      <c r="G91" s="242"/>
      <c r="H91" s="245">
        <v>279.34500000000003</v>
      </c>
      <c r="I91" s="246"/>
      <c r="J91" s="242"/>
      <c r="K91" s="242"/>
      <c r="L91" s="247"/>
      <c r="M91" s="248"/>
      <c r="N91" s="249"/>
      <c r="O91" s="249"/>
      <c r="P91" s="249"/>
      <c r="Q91" s="249"/>
      <c r="R91" s="249"/>
      <c r="S91" s="249"/>
      <c r="T91" s="250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1" t="s">
        <v>167</v>
      </c>
      <c r="AU91" s="251" t="s">
        <v>81</v>
      </c>
      <c r="AV91" s="14" t="s">
        <v>81</v>
      </c>
      <c r="AW91" s="14" t="s">
        <v>33</v>
      </c>
      <c r="AX91" s="14" t="s">
        <v>72</v>
      </c>
      <c r="AY91" s="251" t="s">
        <v>155</v>
      </c>
    </row>
    <row r="92" s="14" customFormat="1">
      <c r="A92" s="14"/>
      <c r="B92" s="241"/>
      <c r="C92" s="242"/>
      <c r="D92" s="232" t="s">
        <v>167</v>
      </c>
      <c r="E92" s="243" t="s">
        <v>19</v>
      </c>
      <c r="F92" s="244" t="s">
        <v>1704</v>
      </c>
      <c r="G92" s="242"/>
      <c r="H92" s="245">
        <v>47.189999999999998</v>
      </c>
      <c r="I92" s="246"/>
      <c r="J92" s="242"/>
      <c r="K92" s="242"/>
      <c r="L92" s="247"/>
      <c r="M92" s="248"/>
      <c r="N92" s="249"/>
      <c r="O92" s="249"/>
      <c r="P92" s="249"/>
      <c r="Q92" s="249"/>
      <c r="R92" s="249"/>
      <c r="S92" s="249"/>
      <c r="T92" s="25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1" t="s">
        <v>167</v>
      </c>
      <c r="AU92" s="251" t="s">
        <v>81</v>
      </c>
      <c r="AV92" s="14" t="s">
        <v>81</v>
      </c>
      <c r="AW92" s="14" t="s">
        <v>33</v>
      </c>
      <c r="AX92" s="14" t="s">
        <v>72</v>
      </c>
      <c r="AY92" s="251" t="s">
        <v>155</v>
      </c>
    </row>
    <row r="93" s="15" customFormat="1">
      <c r="A93" s="15"/>
      <c r="B93" s="252"/>
      <c r="C93" s="253"/>
      <c r="D93" s="232" t="s">
        <v>167</v>
      </c>
      <c r="E93" s="254" t="s">
        <v>19</v>
      </c>
      <c r="F93" s="255" t="s">
        <v>173</v>
      </c>
      <c r="G93" s="253"/>
      <c r="H93" s="256">
        <v>1239.645</v>
      </c>
      <c r="I93" s="257"/>
      <c r="J93" s="253"/>
      <c r="K93" s="253"/>
      <c r="L93" s="258"/>
      <c r="M93" s="259"/>
      <c r="N93" s="260"/>
      <c r="O93" s="260"/>
      <c r="P93" s="260"/>
      <c r="Q93" s="260"/>
      <c r="R93" s="260"/>
      <c r="S93" s="260"/>
      <c r="T93" s="261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2" t="s">
        <v>167</v>
      </c>
      <c r="AU93" s="262" t="s">
        <v>81</v>
      </c>
      <c r="AV93" s="15" t="s">
        <v>163</v>
      </c>
      <c r="AW93" s="15" t="s">
        <v>33</v>
      </c>
      <c r="AX93" s="15" t="s">
        <v>79</v>
      </c>
      <c r="AY93" s="262" t="s">
        <v>155</v>
      </c>
    </row>
    <row r="94" s="2" customFormat="1" ht="33" customHeight="1">
      <c r="A94" s="38"/>
      <c r="B94" s="39"/>
      <c r="C94" s="212" t="s">
        <v>156</v>
      </c>
      <c r="D94" s="212" t="s">
        <v>158</v>
      </c>
      <c r="E94" s="213" t="s">
        <v>618</v>
      </c>
      <c r="F94" s="214" t="s">
        <v>619</v>
      </c>
      <c r="G94" s="215" t="s">
        <v>161</v>
      </c>
      <c r="H94" s="216">
        <v>1239.645</v>
      </c>
      <c r="I94" s="217"/>
      <c r="J94" s="218">
        <f>ROUND(I94*H94,2)</f>
        <v>0</v>
      </c>
      <c r="K94" s="214" t="s">
        <v>162</v>
      </c>
      <c r="L94" s="44"/>
      <c r="M94" s="219" t="s">
        <v>19</v>
      </c>
      <c r="N94" s="220" t="s">
        <v>43</v>
      </c>
      <c r="O94" s="84"/>
      <c r="P94" s="221">
        <f>O94*H94</f>
        <v>0</v>
      </c>
      <c r="Q94" s="221">
        <v>0.00020000000000000001</v>
      </c>
      <c r="R94" s="221">
        <f>Q94*H94</f>
        <v>0.24792900000000001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262</v>
      </c>
      <c r="AT94" s="223" t="s">
        <v>158</v>
      </c>
      <c r="AU94" s="223" t="s">
        <v>81</v>
      </c>
      <c r="AY94" s="17" t="s">
        <v>155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79</v>
      </c>
      <c r="BK94" s="224">
        <f>ROUND(I94*H94,2)</f>
        <v>0</v>
      </c>
      <c r="BL94" s="17" t="s">
        <v>262</v>
      </c>
      <c r="BM94" s="223" t="s">
        <v>1705</v>
      </c>
    </row>
    <row r="95" s="2" customFormat="1">
      <c r="A95" s="38"/>
      <c r="B95" s="39"/>
      <c r="C95" s="40"/>
      <c r="D95" s="225" t="s">
        <v>165</v>
      </c>
      <c r="E95" s="40"/>
      <c r="F95" s="226" t="s">
        <v>621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165</v>
      </c>
      <c r="AU95" s="17" t="s">
        <v>81</v>
      </c>
    </row>
    <row r="96" s="14" customFormat="1">
      <c r="A96" s="14"/>
      <c r="B96" s="241"/>
      <c r="C96" s="242"/>
      <c r="D96" s="232" t="s">
        <v>167</v>
      </c>
      <c r="E96" s="243" t="s">
        <v>19</v>
      </c>
      <c r="F96" s="244" t="s">
        <v>1706</v>
      </c>
      <c r="G96" s="242"/>
      <c r="H96" s="245">
        <v>1239.645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167</v>
      </c>
      <c r="AU96" s="251" t="s">
        <v>81</v>
      </c>
      <c r="AV96" s="14" t="s">
        <v>81</v>
      </c>
      <c r="AW96" s="14" t="s">
        <v>33</v>
      </c>
      <c r="AX96" s="14" t="s">
        <v>79</v>
      </c>
      <c r="AY96" s="251" t="s">
        <v>155</v>
      </c>
    </row>
    <row r="97" s="2" customFormat="1" ht="37.8" customHeight="1">
      <c r="A97" s="38"/>
      <c r="B97" s="39"/>
      <c r="C97" s="212" t="s">
        <v>163</v>
      </c>
      <c r="D97" s="212" t="s">
        <v>158</v>
      </c>
      <c r="E97" s="213" t="s">
        <v>623</v>
      </c>
      <c r="F97" s="214" t="s">
        <v>624</v>
      </c>
      <c r="G97" s="215" t="s">
        <v>161</v>
      </c>
      <c r="H97" s="216">
        <v>1239.645</v>
      </c>
      <c r="I97" s="217"/>
      <c r="J97" s="218">
        <f>ROUND(I97*H97,2)</f>
        <v>0</v>
      </c>
      <c r="K97" s="214" t="s">
        <v>162</v>
      </c>
      <c r="L97" s="44"/>
      <c r="M97" s="219" t="s">
        <v>19</v>
      </c>
      <c r="N97" s="220" t="s">
        <v>43</v>
      </c>
      <c r="O97" s="84"/>
      <c r="P97" s="221">
        <f>O97*H97</f>
        <v>0</v>
      </c>
      <c r="Q97" s="221">
        <v>0.00029999999999999997</v>
      </c>
      <c r="R97" s="221">
        <f>Q97*H97</f>
        <v>0.37189349999999999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163</v>
      </c>
      <c r="AT97" s="223" t="s">
        <v>158</v>
      </c>
      <c r="AU97" s="223" t="s">
        <v>81</v>
      </c>
      <c r="AY97" s="17" t="s">
        <v>155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79</v>
      </c>
      <c r="BK97" s="224">
        <f>ROUND(I97*H97,2)</f>
        <v>0</v>
      </c>
      <c r="BL97" s="17" t="s">
        <v>163</v>
      </c>
      <c r="BM97" s="223" t="s">
        <v>1707</v>
      </c>
    </row>
    <row r="98" s="2" customFormat="1">
      <c r="A98" s="38"/>
      <c r="B98" s="39"/>
      <c r="C98" s="40"/>
      <c r="D98" s="225" t="s">
        <v>165</v>
      </c>
      <c r="E98" s="40"/>
      <c r="F98" s="226" t="s">
        <v>626</v>
      </c>
      <c r="G98" s="40"/>
      <c r="H98" s="40"/>
      <c r="I98" s="227"/>
      <c r="J98" s="40"/>
      <c r="K98" s="40"/>
      <c r="L98" s="44"/>
      <c r="M98" s="283"/>
      <c r="N98" s="284"/>
      <c r="O98" s="280"/>
      <c r="P98" s="280"/>
      <c r="Q98" s="280"/>
      <c r="R98" s="280"/>
      <c r="S98" s="280"/>
      <c r="T98" s="2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165</v>
      </c>
      <c r="AU98" s="17" t="s">
        <v>81</v>
      </c>
    </row>
    <row r="99" s="2" customFormat="1" ht="6.96" customHeight="1">
      <c r="A99" s="38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44"/>
      <c r="M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</sheetData>
  <sheetProtection sheet="1" autoFilter="0" formatColumns="0" formatRows="0" objects="1" scenarios="1" spinCount="100000" saltValue="BBZFt+9r2sH1gXmsTfjcFp0IWBMUpNoW+h8He5JdCyrJ2PHjJFdkEHH+1gjKG0fbOIGf7VGsRqwoMgsKdRZI2g==" hashValue="HhH3kdPPvLYfuKgP74dvafK80iqhtvg3Dw9dMGJ027w6nY0F0sPNirAWs2ieHUiEh+QB7RG8DrN/kFyX7dknHA==" algorithmName="SHA-512" password="C68C"/>
  <autoFilter ref="C80:K9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5_01/784121001"/>
    <hyperlink ref="F95" r:id="rId2" display="https://podminky.urs.cz/item/CS_URS_2025_01/784181121"/>
    <hyperlink ref="F98" r:id="rId3" display="https://podminky.urs.cz/item/CS_URS_2025_01/7842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DESKTOP-GN17150\Ivana</dc:creator>
  <cp:lastModifiedBy>DESKTOP-GN17150\Ivana</cp:lastModifiedBy>
  <dcterms:created xsi:type="dcterms:W3CDTF">2025-05-19T14:12:19Z</dcterms:created>
  <dcterms:modified xsi:type="dcterms:W3CDTF">2025-05-19T14:12:32Z</dcterms:modified>
</cp:coreProperties>
</file>